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E:\Data\Pardubice\K Blahobytu\VÝKAZ VÝMĚR\"/>
    </mc:Choice>
  </mc:AlternateContent>
  <xr:revisionPtr revIDLastSave="0" documentId="8_{CDDE011F-4DC0-4906-B9B9-9270F3CA55B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kapitulace stavby" sheetId="1" r:id="rId1"/>
    <sheet name="833-01 - IO 01 Kanalizace" sheetId="2" r:id="rId2"/>
    <sheet name="833-10 - VON 01 - Vedlejš..." sheetId="3" r:id="rId3"/>
  </sheets>
  <definedNames>
    <definedName name="_xlnm._FilterDatabase" localSheetId="1" hidden="1">'833-01 - IO 01 Kanalizace'!$C$125:$K$669</definedName>
    <definedName name="_xlnm._FilterDatabase" localSheetId="2" hidden="1">'833-10 - VON 01 - Vedlejš...'!$C$121:$K$170</definedName>
    <definedName name="_xlnm.Print_Titles" localSheetId="1">'833-01 - IO 01 Kanalizace'!$125:$125</definedName>
    <definedName name="_xlnm.Print_Titles" localSheetId="2">'833-10 - VON 01 - Vedlejš...'!$121:$121</definedName>
    <definedName name="_xlnm.Print_Titles" localSheetId="0">'Rekapitulace stavby'!$92:$92</definedName>
    <definedName name="_xlnm.Print_Area" localSheetId="1">'833-01 - IO 01 Kanalizace'!$C$4:$J$76,'833-01 - IO 01 Kanalizace'!$C$82:$J$107,'833-01 - IO 01 Kanalizace'!$C$113:$K$669</definedName>
    <definedName name="_xlnm.Print_Area" localSheetId="2">'833-10 - VON 01 - Vedlejš...'!$C$4:$J$76,'833-10 - VON 01 - Vedlejš...'!$C$82:$J$103,'833-10 - VON 01 - Vedlejš...'!$C$109:$K$170</definedName>
    <definedName name="_xlnm.Print_Area" localSheetId="0">'Rekapitulace stavby'!$D$4:$AO$76,'Rekapitulace stavby'!$C$82:$AQ$97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24" i="3" l="1"/>
  <c r="J37" i="3"/>
  <c r="J36" i="3"/>
  <c r="AY96" i="1" s="1"/>
  <c r="J35" i="3"/>
  <c r="AX96" i="1" s="1"/>
  <c r="BI164" i="3"/>
  <c r="BH164" i="3"/>
  <c r="BG164" i="3"/>
  <c r="BF164" i="3"/>
  <c r="T164" i="3"/>
  <c r="T163" i="3" s="1"/>
  <c r="R164" i="3"/>
  <c r="R163" i="3"/>
  <c r="P164" i="3"/>
  <c r="P163" i="3" s="1"/>
  <c r="BI161" i="3"/>
  <c r="BH161" i="3"/>
  <c r="BG161" i="3"/>
  <c r="BF161" i="3"/>
  <c r="T161" i="3"/>
  <c r="R161" i="3"/>
  <c r="P161" i="3"/>
  <c r="BI158" i="3"/>
  <c r="BH158" i="3"/>
  <c r="BG158" i="3"/>
  <c r="BF158" i="3"/>
  <c r="T158" i="3"/>
  <c r="R158" i="3"/>
  <c r="P158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47" i="3"/>
  <c r="BH147" i="3"/>
  <c r="BG147" i="3"/>
  <c r="BF147" i="3"/>
  <c r="T147" i="3"/>
  <c r="R147" i="3"/>
  <c r="P147" i="3"/>
  <c r="BI141" i="3"/>
  <c r="BH141" i="3"/>
  <c r="BG141" i="3"/>
  <c r="BF141" i="3"/>
  <c r="T141" i="3"/>
  <c r="R141" i="3"/>
  <c r="P141" i="3"/>
  <c r="BI138" i="3"/>
  <c r="BH138" i="3"/>
  <c r="BG138" i="3"/>
  <c r="BF138" i="3"/>
  <c r="T138" i="3"/>
  <c r="R138" i="3"/>
  <c r="P138" i="3"/>
  <c r="BI135" i="3"/>
  <c r="BH135" i="3"/>
  <c r="BG135" i="3"/>
  <c r="BF135" i="3"/>
  <c r="T135" i="3"/>
  <c r="R135" i="3"/>
  <c r="P135" i="3"/>
  <c r="BI130" i="3"/>
  <c r="BH130" i="3"/>
  <c r="BG130" i="3"/>
  <c r="BF130" i="3"/>
  <c r="T130" i="3"/>
  <c r="R130" i="3"/>
  <c r="P130" i="3"/>
  <c r="BI126" i="3"/>
  <c r="BH126" i="3"/>
  <c r="BG126" i="3"/>
  <c r="BF126" i="3"/>
  <c r="T126" i="3"/>
  <c r="R126" i="3"/>
  <c r="P126" i="3"/>
  <c r="J98" i="3"/>
  <c r="J119" i="3"/>
  <c r="J118" i="3"/>
  <c r="F118" i="3"/>
  <c r="F116" i="3"/>
  <c r="E114" i="3"/>
  <c r="J92" i="3"/>
  <c r="J91" i="3"/>
  <c r="F91" i="3"/>
  <c r="F89" i="3"/>
  <c r="E87" i="3"/>
  <c r="J18" i="3"/>
  <c r="E18" i="3"/>
  <c r="F92" i="3" s="1"/>
  <c r="J17" i="3"/>
  <c r="J12" i="3"/>
  <c r="J116" i="3"/>
  <c r="E7" i="3"/>
  <c r="E85" i="3" s="1"/>
  <c r="J37" i="2"/>
  <c r="J36" i="2"/>
  <c r="AY95" i="1" s="1"/>
  <c r="J35" i="2"/>
  <c r="AX95" i="1"/>
  <c r="BI668" i="2"/>
  <c r="BH668" i="2"/>
  <c r="BG668" i="2"/>
  <c r="BF668" i="2"/>
  <c r="T668" i="2"/>
  <c r="T667" i="2" s="1"/>
  <c r="R668" i="2"/>
  <c r="R667" i="2"/>
  <c r="P668" i="2"/>
  <c r="P667" i="2" s="1"/>
  <c r="BI663" i="2"/>
  <c r="BH663" i="2"/>
  <c r="BG663" i="2"/>
  <c r="BF663" i="2"/>
  <c r="T663" i="2"/>
  <c r="R663" i="2"/>
  <c r="P663" i="2"/>
  <c r="BI659" i="2"/>
  <c r="BH659" i="2"/>
  <c r="BG659" i="2"/>
  <c r="BF659" i="2"/>
  <c r="T659" i="2"/>
  <c r="R659" i="2"/>
  <c r="P659" i="2"/>
  <c r="BI655" i="2"/>
  <c r="BH655" i="2"/>
  <c r="BG655" i="2"/>
  <c r="BF655" i="2"/>
  <c r="T655" i="2"/>
  <c r="R655" i="2"/>
  <c r="P655" i="2"/>
  <c r="BI651" i="2"/>
  <c r="BH651" i="2"/>
  <c r="BG651" i="2"/>
  <c r="BF651" i="2"/>
  <c r="T651" i="2"/>
  <c r="R651" i="2"/>
  <c r="P651" i="2"/>
  <c r="BI649" i="2"/>
  <c r="BH649" i="2"/>
  <c r="BG649" i="2"/>
  <c r="BF649" i="2"/>
  <c r="T649" i="2"/>
  <c r="R649" i="2"/>
  <c r="P649" i="2"/>
  <c r="BI646" i="2"/>
  <c r="BH646" i="2"/>
  <c r="BG646" i="2"/>
  <c r="BF646" i="2"/>
  <c r="T646" i="2"/>
  <c r="R646" i="2"/>
  <c r="P646" i="2"/>
  <c r="BI644" i="2"/>
  <c r="BH644" i="2"/>
  <c r="BG644" i="2"/>
  <c r="BF644" i="2"/>
  <c r="T644" i="2"/>
  <c r="R644" i="2"/>
  <c r="P644" i="2"/>
  <c r="BI639" i="2"/>
  <c r="BH639" i="2"/>
  <c r="BG639" i="2"/>
  <c r="BF639" i="2"/>
  <c r="T639" i="2"/>
  <c r="R639" i="2"/>
  <c r="P639" i="2"/>
  <c r="BI635" i="2"/>
  <c r="BH635" i="2"/>
  <c r="BG635" i="2"/>
  <c r="BF635" i="2"/>
  <c r="T635" i="2"/>
  <c r="R635" i="2"/>
  <c r="P635" i="2"/>
  <c r="BI629" i="2"/>
  <c r="BH629" i="2"/>
  <c r="BG629" i="2"/>
  <c r="BF629" i="2"/>
  <c r="T629" i="2"/>
  <c r="R629" i="2"/>
  <c r="P629" i="2"/>
  <c r="BI623" i="2"/>
  <c r="BH623" i="2"/>
  <c r="BG623" i="2"/>
  <c r="BF623" i="2"/>
  <c r="T623" i="2"/>
  <c r="R623" i="2"/>
  <c r="P623" i="2"/>
  <c r="BI617" i="2"/>
  <c r="BH617" i="2"/>
  <c r="BG617" i="2"/>
  <c r="BF617" i="2"/>
  <c r="T617" i="2"/>
  <c r="R617" i="2"/>
  <c r="P617" i="2"/>
  <c r="BI606" i="2"/>
  <c r="BH606" i="2"/>
  <c r="BG606" i="2"/>
  <c r="BF606" i="2"/>
  <c r="T606" i="2"/>
  <c r="R606" i="2"/>
  <c r="P606" i="2"/>
  <c r="BI600" i="2"/>
  <c r="BH600" i="2"/>
  <c r="BG600" i="2"/>
  <c r="BF600" i="2"/>
  <c r="T600" i="2"/>
  <c r="R600" i="2"/>
  <c r="P600" i="2"/>
  <c r="BI594" i="2"/>
  <c r="BH594" i="2"/>
  <c r="BG594" i="2"/>
  <c r="BF594" i="2"/>
  <c r="T594" i="2"/>
  <c r="R594" i="2"/>
  <c r="P594" i="2"/>
  <c r="BI589" i="2"/>
  <c r="BH589" i="2"/>
  <c r="BG589" i="2"/>
  <c r="BF589" i="2"/>
  <c r="T589" i="2"/>
  <c r="R589" i="2"/>
  <c r="P589" i="2"/>
  <c r="BI583" i="2"/>
  <c r="BH583" i="2"/>
  <c r="BG583" i="2"/>
  <c r="BF583" i="2"/>
  <c r="T583" i="2"/>
  <c r="R583" i="2"/>
  <c r="P583" i="2"/>
  <c r="BI577" i="2"/>
  <c r="BH577" i="2"/>
  <c r="BG577" i="2"/>
  <c r="BF577" i="2"/>
  <c r="T577" i="2"/>
  <c r="R577" i="2"/>
  <c r="P577" i="2"/>
  <c r="BI571" i="2"/>
  <c r="BH571" i="2"/>
  <c r="BG571" i="2"/>
  <c r="BF571" i="2"/>
  <c r="T571" i="2"/>
  <c r="R571" i="2"/>
  <c r="P571" i="2"/>
  <c r="BI565" i="2"/>
  <c r="BH565" i="2"/>
  <c r="BG565" i="2"/>
  <c r="BF565" i="2"/>
  <c r="T565" i="2"/>
  <c r="R565" i="2"/>
  <c r="P565" i="2"/>
  <c r="BI559" i="2"/>
  <c r="BH559" i="2"/>
  <c r="BG559" i="2"/>
  <c r="BF559" i="2"/>
  <c r="T559" i="2"/>
  <c r="R559" i="2"/>
  <c r="P559" i="2"/>
  <c r="BI553" i="2"/>
  <c r="BH553" i="2"/>
  <c r="BG553" i="2"/>
  <c r="BF553" i="2"/>
  <c r="T553" i="2"/>
  <c r="R553" i="2"/>
  <c r="P553" i="2"/>
  <c r="BI547" i="2"/>
  <c r="BH547" i="2"/>
  <c r="BG547" i="2"/>
  <c r="BF547" i="2"/>
  <c r="T547" i="2"/>
  <c r="R547" i="2"/>
  <c r="P547" i="2"/>
  <c r="BI541" i="2"/>
  <c r="BH541" i="2"/>
  <c r="BG541" i="2"/>
  <c r="BF541" i="2"/>
  <c r="T541" i="2"/>
  <c r="R541" i="2"/>
  <c r="P541" i="2"/>
  <c r="BI535" i="2"/>
  <c r="BH535" i="2"/>
  <c r="BG535" i="2"/>
  <c r="BF535" i="2"/>
  <c r="T535" i="2"/>
  <c r="R535" i="2"/>
  <c r="P535" i="2"/>
  <c r="BI529" i="2"/>
  <c r="BH529" i="2"/>
  <c r="BG529" i="2"/>
  <c r="BF529" i="2"/>
  <c r="T529" i="2"/>
  <c r="R529" i="2"/>
  <c r="P529" i="2"/>
  <c r="BI524" i="2"/>
  <c r="BH524" i="2"/>
  <c r="BG524" i="2"/>
  <c r="BF524" i="2"/>
  <c r="T524" i="2"/>
  <c r="R524" i="2"/>
  <c r="P524" i="2"/>
  <c r="BI519" i="2"/>
  <c r="BH519" i="2"/>
  <c r="BG519" i="2"/>
  <c r="BF519" i="2"/>
  <c r="T519" i="2"/>
  <c r="R519" i="2"/>
  <c r="P519" i="2"/>
  <c r="BI513" i="2"/>
  <c r="BH513" i="2"/>
  <c r="BG513" i="2"/>
  <c r="BF513" i="2"/>
  <c r="T513" i="2"/>
  <c r="R513" i="2"/>
  <c r="P513" i="2"/>
  <c r="BI505" i="2"/>
  <c r="BH505" i="2"/>
  <c r="BG505" i="2"/>
  <c r="BF505" i="2"/>
  <c r="T505" i="2"/>
  <c r="R505" i="2"/>
  <c r="P505" i="2"/>
  <c r="BI500" i="2"/>
  <c r="BH500" i="2"/>
  <c r="BG500" i="2"/>
  <c r="BF500" i="2"/>
  <c r="T500" i="2"/>
  <c r="R500" i="2"/>
  <c r="P500" i="2"/>
  <c r="BI492" i="2"/>
  <c r="BH492" i="2"/>
  <c r="BG492" i="2"/>
  <c r="BF492" i="2"/>
  <c r="T492" i="2"/>
  <c r="R492" i="2"/>
  <c r="P492" i="2"/>
  <c r="BI486" i="2"/>
  <c r="BH486" i="2"/>
  <c r="BG486" i="2"/>
  <c r="BF486" i="2"/>
  <c r="T486" i="2"/>
  <c r="R486" i="2"/>
  <c r="P486" i="2"/>
  <c r="BI480" i="2"/>
  <c r="BH480" i="2"/>
  <c r="BG480" i="2"/>
  <c r="BF480" i="2"/>
  <c r="T480" i="2"/>
  <c r="R480" i="2"/>
  <c r="P480" i="2"/>
  <c r="BI474" i="2"/>
  <c r="BH474" i="2"/>
  <c r="BG474" i="2"/>
  <c r="BF474" i="2"/>
  <c r="T474" i="2"/>
  <c r="R474" i="2"/>
  <c r="P474" i="2"/>
  <c r="BI468" i="2"/>
  <c r="BH468" i="2"/>
  <c r="BG468" i="2"/>
  <c r="BF468" i="2"/>
  <c r="T468" i="2"/>
  <c r="R468" i="2"/>
  <c r="P468" i="2"/>
  <c r="BI462" i="2"/>
  <c r="BH462" i="2"/>
  <c r="BG462" i="2"/>
  <c r="BF462" i="2"/>
  <c r="T462" i="2"/>
  <c r="R462" i="2"/>
  <c r="P462" i="2"/>
  <c r="BI456" i="2"/>
  <c r="BH456" i="2"/>
  <c r="BG456" i="2"/>
  <c r="BF456" i="2"/>
  <c r="T456" i="2"/>
  <c r="R456" i="2"/>
  <c r="P456" i="2"/>
  <c r="BI450" i="2"/>
  <c r="BH450" i="2"/>
  <c r="BG450" i="2"/>
  <c r="BF450" i="2"/>
  <c r="T450" i="2"/>
  <c r="R450" i="2"/>
  <c r="P450" i="2"/>
  <c r="BI444" i="2"/>
  <c r="BH444" i="2"/>
  <c r="BG444" i="2"/>
  <c r="BF444" i="2"/>
  <c r="T444" i="2"/>
  <c r="R444" i="2"/>
  <c r="P444" i="2"/>
  <c r="BI439" i="2"/>
  <c r="BH439" i="2"/>
  <c r="BG439" i="2"/>
  <c r="BF439" i="2"/>
  <c r="T439" i="2"/>
  <c r="R439" i="2"/>
  <c r="P439" i="2"/>
  <c r="BI431" i="2"/>
  <c r="BH431" i="2"/>
  <c r="BG431" i="2"/>
  <c r="BF431" i="2"/>
  <c r="T431" i="2"/>
  <c r="R431" i="2"/>
  <c r="P431" i="2"/>
  <c r="BI423" i="2"/>
  <c r="BH423" i="2"/>
  <c r="BG423" i="2"/>
  <c r="BF423" i="2"/>
  <c r="T423" i="2"/>
  <c r="R423" i="2"/>
  <c r="P423" i="2"/>
  <c r="BI412" i="2"/>
  <c r="BH412" i="2"/>
  <c r="BG412" i="2"/>
  <c r="BF412" i="2"/>
  <c r="T412" i="2"/>
  <c r="R412" i="2"/>
  <c r="P412" i="2"/>
  <c r="BI404" i="2"/>
  <c r="BH404" i="2"/>
  <c r="BG404" i="2"/>
  <c r="BF404" i="2"/>
  <c r="T404" i="2"/>
  <c r="R404" i="2"/>
  <c r="P404" i="2"/>
  <c r="BI396" i="2"/>
  <c r="BH396" i="2"/>
  <c r="BG396" i="2"/>
  <c r="BF396" i="2"/>
  <c r="T396" i="2"/>
  <c r="R396" i="2"/>
  <c r="P396" i="2"/>
  <c r="BI386" i="2"/>
  <c r="BH386" i="2"/>
  <c r="BG386" i="2"/>
  <c r="BF386" i="2"/>
  <c r="T386" i="2"/>
  <c r="R386" i="2"/>
  <c r="P386" i="2"/>
  <c r="BI376" i="2"/>
  <c r="BH376" i="2"/>
  <c r="BG376" i="2"/>
  <c r="BF376" i="2"/>
  <c r="T376" i="2"/>
  <c r="R376" i="2"/>
  <c r="P376" i="2"/>
  <c r="BI369" i="2"/>
  <c r="BH369" i="2"/>
  <c r="BG369" i="2"/>
  <c r="BF369" i="2"/>
  <c r="T369" i="2"/>
  <c r="R369" i="2"/>
  <c r="P369" i="2"/>
  <c r="BI362" i="2"/>
  <c r="BH362" i="2"/>
  <c r="BG362" i="2"/>
  <c r="BF362" i="2"/>
  <c r="T362" i="2"/>
  <c r="R362" i="2"/>
  <c r="P362" i="2"/>
  <c r="BI358" i="2"/>
  <c r="BH358" i="2"/>
  <c r="BG358" i="2"/>
  <c r="BF358" i="2"/>
  <c r="T358" i="2"/>
  <c r="R358" i="2"/>
  <c r="P358" i="2"/>
  <c r="BI354" i="2"/>
  <c r="BH354" i="2"/>
  <c r="BG354" i="2"/>
  <c r="BF354" i="2"/>
  <c r="T354" i="2"/>
  <c r="R354" i="2"/>
  <c r="P354" i="2"/>
  <c r="BI350" i="2"/>
  <c r="BH350" i="2"/>
  <c r="BG350" i="2"/>
  <c r="BF350" i="2"/>
  <c r="T350" i="2"/>
  <c r="R350" i="2"/>
  <c r="P350" i="2"/>
  <c r="BI339" i="2"/>
  <c r="BH339" i="2"/>
  <c r="BG339" i="2"/>
  <c r="BF339" i="2"/>
  <c r="T339" i="2"/>
  <c r="R339" i="2"/>
  <c r="P339" i="2"/>
  <c r="BI329" i="2"/>
  <c r="BH329" i="2"/>
  <c r="BG329" i="2"/>
  <c r="BF329" i="2"/>
  <c r="T329" i="2"/>
  <c r="R329" i="2"/>
  <c r="P329" i="2"/>
  <c r="BI319" i="2"/>
  <c r="BH319" i="2"/>
  <c r="BG319" i="2"/>
  <c r="BF319" i="2"/>
  <c r="T319" i="2"/>
  <c r="R319" i="2"/>
  <c r="P319" i="2"/>
  <c r="BI308" i="2"/>
  <c r="BH308" i="2"/>
  <c r="BG308" i="2"/>
  <c r="BF308" i="2"/>
  <c r="T308" i="2"/>
  <c r="T307" i="2"/>
  <c r="R308" i="2"/>
  <c r="R307" i="2" s="1"/>
  <c r="P308" i="2"/>
  <c r="P307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89" i="2"/>
  <c r="BH289" i="2"/>
  <c r="BG289" i="2"/>
  <c r="BF289" i="2"/>
  <c r="T289" i="2"/>
  <c r="R289" i="2"/>
  <c r="P289" i="2"/>
  <c r="BI286" i="2"/>
  <c r="BH286" i="2"/>
  <c r="BG286" i="2"/>
  <c r="BF286" i="2"/>
  <c r="T286" i="2"/>
  <c r="R286" i="2"/>
  <c r="P286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1" i="2"/>
  <c r="BH271" i="2"/>
  <c r="BG271" i="2"/>
  <c r="BF271" i="2"/>
  <c r="T271" i="2"/>
  <c r="R271" i="2"/>
  <c r="P271" i="2"/>
  <c r="BI268" i="2"/>
  <c r="BH268" i="2"/>
  <c r="BG268" i="2"/>
  <c r="BF268" i="2"/>
  <c r="T268" i="2"/>
  <c r="R268" i="2"/>
  <c r="P268" i="2"/>
  <c r="BI258" i="2"/>
  <c r="BH258" i="2"/>
  <c r="BG258" i="2"/>
  <c r="BF258" i="2"/>
  <c r="T258" i="2"/>
  <c r="R258" i="2"/>
  <c r="P258" i="2"/>
  <c r="BI248" i="2"/>
  <c r="BH248" i="2"/>
  <c r="BG248" i="2"/>
  <c r="BF248" i="2"/>
  <c r="T248" i="2"/>
  <c r="R248" i="2"/>
  <c r="P248" i="2"/>
  <c r="BI238" i="2"/>
  <c r="BH238" i="2"/>
  <c r="BG238" i="2"/>
  <c r="BF238" i="2"/>
  <c r="T238" i="2"/>
  <c r="R238" i="2"/>
  <c r="P238" i="2"/>
  <c r="BI228" i="2"/>
  <c r="BH228" i="2"/>
  <c r="BG228" i="2"/>
  <c r="BF228" i="2"/>
  <c r="T228" i="2"/>
  <c r="R228" i="2"/>
  <c r="P228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07" i="2"/>
  <c r="BH207" i="2"/>
  <c r="BG207" i="2"/>
  <c r="BF207" i="2"/>
  <c r="T207" i="2"/>
  <c r="R207" i="2"/>
  <c r="P207" i="2"/>
  <c r="BI203" i="2"/>
  <c r="BH203" i="2"/>
  <c r="BG203" i="2"/>
  <c r="BF203" i="2"/>
  <c r="T203" i="2"/>
  <c r="R203" i="2"/>
  <c r="P203" i="2"/>
  <c r="BI199" i="2"/>
  <c r="BH199" i="2"/>
  <c r="BG199" i="2"/>
  <c r="BF199" i="2"/>
  <c r="T199" i="2"/>
  <c r="R199" i="2"/>
  <c r="P199" i="2"/>
  <c r="BI195" i="2"/>
  <c r="BH195" i="2"/>
  <c r="BG195" i="2"/>
  <c r="BF195" i="2"/>
  <c r="T195" i="2"/>
  <c r="R195" i="2"/>
  <c r="P195" i="2"/>
  <c r="BI191" i="2"/>
  <c r="BH191" i="2"/>
  <c r="BG191" i="2"/>
  <c r="BF191" i="2"/>
  <c r="T191" i="2"/>
  <c r="R191" i="2"/>
  <c r="P191" i="2"/>
  <c r="BI183" i="2"/>
  <c r="BH183" i="2"/>
  <c r="BG183" i="2"/>
  <c r="BF183" i="2"/>
  <c r="T183" i="2"/>
  <c r="R183" i="2"/>
  <c r="P183" i="2"/>
  <c r="BI173" i="2"/>
  <c r="BH173" i="2"/>
  <c r="BG173" i="2"/>
  <c r="BF173" i="2"/>
  <c r="T173" i="2"/>
  <c r="R173" i="2"/>
  <c r="P173" i="2"/>
  <c r="BI165" i="2"/>
  <c r="BH165" i="2"/>
  <c r="BG165" i="2"/>
  <c r="BF165" i="2"/>
  <c r="T165" i="2"/>
  <c r="R165" i="2"/>
  <c r="P165" i="2"/>
  <c r="BI157" i="2"/>
  <c r="BH157" i="2"/>
  <c r="BG157" i="2"/>
  <c r="BF157" i="2"/>
  <c r="T157" i="2"/>
  <c r="R157" i="2"/>
  <c r="P157" i="2"/>
  <c r="BI149" i="2"/>
  <c r="BH149" i="2"/>
  <c r="BG149" i="2"/>
  <c r="BF149" i="2"/>
  <c r="T149" i="2"/>
  <c r="R149" i="2"/>
  <c r="P149" i="2"/>
  <c r="BI139" i="2"/>
  <c r="BH139" i="2"/>
  <c r="BG139" i="2"/>
  <c r="BF139" i="2"/>
  <c r="T139" i="2"/>
  <c r="R139" i="2"/>
  <c r="P139" i="2"/>
  <c r="BI129" i="2"/>
  <c r="BH129" i="2"/>
  <c r="BG129" i="2"/>
  <c r="BF129" i="2"/>
  <c r="T129" i="2"/>
  <c r="R129" i="2"/>
  <c r="P129" i="2"/>
  <c r="J123" i="2"/>
  <c r="J122" i="2"/>
  <c r="F122" i="2"/>
  <c r="F120" i="2"/>
  <c r="E118" i="2"/>
  <c r="J92" i="2"/>
  <c r="J91" i="2"/>
  <c r="F91" i="2"/>
  <c r="F89" i="2"/>
  <c r="E87" i="2"/>
  <c r="J18" i="2"/>
  <c r="E18" i="2"/>
  <c r="F92" i="2"/>
  <c r="J17" i="2"/>
  <c r="J12" i="2"/>
  <c r="J89" i="2" s="1"/>
  <c r="E7" i="2"/>
  <c r="E116" i="2" s="1"/>
  <c r="L90" i="1"/>
  <c r="AM90" i="1"/>
  <c r="AM89" i="1"/>
  <c r="L89" i="1"/>
  <c r="AM87" i="1"/>
  <c r="L87" i="1"/>
  <c r="L85" i="1"/>
  <c r="L84" i="1"/>
  <c r="BK600" i="2"/>
  <c r="BK577" i="2"/>
  <c r="BK565" i="2"/>
  <c r="BK553" i="2"/>
  <c r="J541" i="2"/>
  <c r="J486" i="2"/>
  <c r="J456" i="2"/>
  <c r="J404" i="2"/>
  <c r="J354" i="2"/>
  <c r="J301" i="2"/>
  <c r="J248" i="2"/>
  <c r="BK668" i="2"/>
  <c r="BK524" i="2"/>
  <c r="BK450" i="2"/>
  <c r="J362" i="2"/>
  <c r="BK301" i="2"/>
  <c r="J268" i="2"/>
  <c r="BK216" i="2"/>
  <c r="J203" i="2"/>
  <c r="J149" i="2"/>
  <c r="AS94" i="1"/>
  <c r="J358" i="2"/>
  <c r="BK286" i="2"/>
  <c r="BK218" i="2"/>
  <c r="J183" i="2"/>
  <c r="J157" i="2"/>
  <c r="J151" i="3"/>
  <c r="BK126" i="3"/>
  <c r="BK138" i="3"/>
  <c r="BK147" i="3"/>
  <c r="J126" i="3"/>
  <c r="J668" i="2"/>
  <c r="BK659" i="2"/>
  <c r="BK649" i="2"/>
  <c r="BK644" i="2"/>
  <c r="BK635" i="2"/>
  <c r="BK623" i="2"/>
  <c r="BK505" i="2"/>
  <c r="J480" i="2"/>
  <c r="BK456" i="2"/>
  <c r="J431" i="2"/>
  <c r="BK404" i="2"/>
  <c r="BK376" i="2"/>
  <c r="BK354" i="2"/>
  <c r="BK319" i="2"/>
  <c r="J258" i="2"/>
  <c r="J216" i="2"/>
  <c r="BK191" i="2"/>
  <c r="J629" i="2"/>
  <c r="BK606" i="2"/>
  <c r="J594" i="2"/>
  <c r="BK583" i="2"/>
  <c r="BK571" i="2"/>
  <c r="BK559" i="2"/>
  <c r="BK547" i="2"/>
  <c r="BK535" i="2"/>
  <c r="J519" i="2"/>
  <c r="BK462" i="2"/>
  <c r="J423" i="2"/>
  <c r="BK362" i="2"/>
  <c r="BK308" i="2"/>
  <c r="J274" i="2"/>
  <c r="BK157" i="2"/>
  <c r="J529" i="2"/>
  <c r="J462" i="2"/>
  <c r="BK396" i="2"/>
  <c r="BK299" i="2"/>
  <c r="BK228" i="2"/>
  <c r="J212" i="2"/>
  <c r="J173" i="2"/>
  <c r="BK139" i="2"/>
  <c r="J659" i="2"/>
  <c r="BK639" i="2"/>
  <c r="BK500" i="2"/>
  <c r="J412" i="2"/>
  <c r="J329" i="2"/>
  <c r="J276" i="2"/>
  <c r="BK238" i="2"/>
  <c r="BK212" i="2"/>
  <c r="J191" i="2"/>
  <c r="J139" i="2"/>
  <c r="BK141" i="3"/>
  <c r="J158" i="3"/>
  <c r="J135" i="3"/>
  <c r="BK158" i="3"/>
  <c r="J138" i="3"/>
  <c r="J161" i="3"/>
  <c r="BK663" i="2"/>
  <c r="BK651" i="2"/>
  <c r="J644" i="2"/>
  <c r="J635" i="2"/>
  <c r="BK617" i="2"/>
  <c r="J500" i="2"/>
  <c r="BK474" i="2"/>
  <c r="BK444" i="2"/>
  <c r="BK423" i="2"/>
  <c r="J396" i="2"/>
  <c r="BK358" i="2"/>
  <c r="J339" i="2"/>
  <c r="J286" i="2"/>
  <c r="J238" i="2"/>
  <c r="J199" i="2"/>
  <c r="J649" i="2"/>
  <c r="J623" i="2"/>
  <c r="J600" i="2"/>
  <c r="BK589" i="2"/>
  <c r="J583" i="2"/>
  <c r="J571" i="2"/>
  <c r="J559" i="2"/>
  <c r="J547" i="2"/>
  <c r="BK529" i="2"/>
  <c r="BK513" i="2"/>
  <c r="J468" i="2"/>
  <c r="J450" i="2"/>
  <c r="BK369" i="2"/>
  <c r="J319" i="2"/>
  <c r="J299" i="2"/>
  <c r="BK203" i="2"/>
  <c r="J535" i="2"/>
  <c r="J513" i="2"/>
  <c r="J444" i="2"/>
  <c r="BK339" i="2"/>
  <c r="J271" i="2"/>
  <c r="J218" i="2"/>
  <c r="BK207" i="2"/>
  <c r="BK165" i="2"/>
  <c r="J651" i="2"/>
  <c r="J505" i="2"/>
  <c r="J474" i="2"/>
  <c r="J386" i="2"/>
  <c r="J308" i="2"/>
  <c r="BK268" i="2"/>
  <c r="BK199" i="2"/>
  <c r="BK173" i="2"/>
  <c r="BK129" i="2"/>
  <c r="J147" i="3"/>
  <c r="BK151" i="3"/>
  <c r="BK161" i="3"/>
  <c r="BK135" i="3"/>
  <c r="BK130" i="3"/>
  <c r="J663" i="2"/>
  <c r="BK655" i="2"/>
  <c r="J646" i="2"/>
  <c r="J639" i="2"/>
  <c r="BK629" i="2"/>
  <c r="J606" i="2"/>
  <c r="BK486" i="2"/>
  <c r="BK468" i="2"/>
  <c r="BK439" i="2"/>
  <c r="BK412" i="2"/>
  <c r="BK386" i="2"/>
  <c r="J350" i="2"/>
  <c r="BK289" i="2"/>
  <c r="BK271" i="2"/>
  <c r="J228" i="2"/>
  <c r="J195" i="2"/>
  <c r="BK646" i="2"/>
  <c r="J617" i="2"/>
  <c r="BK594" i="2"/>
  <c r="J589" i="2"/>
  <c r="J577" i="2"/>
  <c r="J565" i="2"/>
  <c r="J553" i="2"/>
  <c r="BK541" i="2"/>
  <c r="J524" i="2"/>
  <c r="BK492" i="2"/>
  <c r="BK431" i="2"/>
  <c r="J376" i="2"/>
  <c r="BK329" i="2"/>
  <c r="BK276" i="2"/>
  <c r="J207" i="2"/>
  <c r="BK149" i="2"/>
  <c r="BK480" i="2"/>
  <c r="J439" i="2"/>
  <c r="BK350" i="2"/>
  <c r="BK274" i="2"/>
  <c r="BK248" i="2"/>
  <c r="BK214" i="2"/>
  <c r="BK183" i="2"/>
  <c r="J129" i="2"/>
  <c r="J655" i="2"/>
  <c r="BK519" i="2"/>
  <c r="J492" i="2"/>
  <c r="J369" i="2"/>
  <c r="J289" i="2"/>
  <c r="BK258" i="2"/>
  <c r="J214" i="2"/>
  <c r="BK195" i="2"/>
  <c r="J165" i="2"/>
  <c r="J153" i="3"/>
  <c r="J130" i="3"/>
  <c r="BK153" i="3"/>
  <c r="J164" i="3"/>
  <c r="J141" i="3"/>
  <c r="BK164" i="3"/>
  <c r="R128" i="2" l="1"/>
  <c r="T318" i="2"/>
  <c r="R349" i="2"/>
  <c r="BK375" i="2"/>
  <c r="J375" i="2" s="1"/>
  <c r="J102" i="2" s="1"/>
  <c r="P422" i="2"/>
  <c r="T616" i="2"/>
  <c r="R643" i="2"/>
  <c r="T125" i="3"/>
  <c r="R146" i="3"/>
  <c r="P128" i="2"/>
  <c r="P318" i="2"/>
  <c r="T349" i="2"/>
  <c r="T375" i="2"/>
  <c r="BK422" i="2"/>
  <c r="J422" i="2" s="1"/>
  <c r="J103" i="2" s="1"/>
  <c r="P616" i="2"/>
  <c r="T643" i="2"/>
  <c r="R125" i="3"/>
  <c r="BK157" i="3"/>
  <c r="J157" i="3"/>
  <c r="J101" i="3"/>
  <c r="R157" i="3"/>
  <c r="T128" i="2"/>
  <c r="R318" i="2"/>
  <c r="BK349" i="2"/>
  <c r="J349" i="2" s="1"/>
  <c r="J101" i="2" s="1"/>
  <c r="P375" i="2"/>
  <c r="R422" i="2"/>
  <c r="R616" i="2"/>
  <c r="BK643" i="2"/>
  <c r="J643" i="2"/>
  <c r="J105" i="2"/>
  <c r="BK125" i="3"/>
  <c r="J125" i="3"/>
  <c r="J99" i="3"/>
  <c r="BK146" i="3"/>
  <c r="J146" i="3" s="1"/>
  <c r="J100" i="3" s="1"/>
  <c r="T146" i="3"/>
  <c r="P157" i="3"/>
  <c r="P123" i="3" s="1"/>
  <c r="P122" i="3" s="1"/>
  <c r="AU96" i="1" s="1"/>
  <c r="BK128" i="2"/>
  <c r="J128" i="2" s="1"/>
  <c r="J98" i="2" s="1"/>
  <c r="BK318" i="2"/>
  <c r="J318" i="2" s="1"/>
  <c r="J100" i="2" s="1"/>
  <c r="P349" i="2"/>
  <c r="R375" i="2"/>
  <c r="T422" i="2"/>
  <c r="BK616" i="2"/>
  <c r="J616" i="2"/>
  <c r="J104" i="2"/>
  <c r="P643" i="2"/>
  <c r="P125" i="3"/>
  <c r="P146" i="3"/>
  <c r="T157" i="3"/>
  <c r="BK163" i="3"/>
  <c r="J163" i="3" s="1"/>
  <c r="J102" i="3" s="1"/>
  <c r="BK667" i="2"/>
  <c r="J667" i="2"/>
  <c r="J106" i="2" s="1"/>
  <c r="BK307" i="2"/>
  <c r="J307" i="2"/>
  <c r="J99" i="2"/>
  <c r="J89" i="3"/>
  <c r="E112" i="3"/>
  <c r="F119" i="3"/>
  <c r="BE126" i="3"/>
  <c r="BE138" i="3"/>
  <c r="BE147" i="3"/>
  <c r="BE151" i="3"/>
  <c r="BE153" i="3"/>
  <c r="BE135" i="3"/>
  <c r="BE141" i="3"/>
  <c r="BE164" i="3"/>
  <c r="BE130" i="3"/>
  <c r="BE158" i="3"/>
  <c r="BE161" i="3"/>
  <c r="E85" i="2"/>
  <c r="BE139" i="2"/>
  <c r="BE218" i="2"/>
  <c r="BE238" i="2"/>
  <c r="BE268" i="2"/>
  <c r="BE271" i="2"/>
  <c r="BE289" i="2"/>
  <c r="BE299" i="2"/>
  <c r="BE329" i="2"/>
  <c r="BE354" i="2"/>
  <c r="BE358" i="2"/>
  <c r="BE369" i="2"/>
  <c r="BE396" i="2"/>
  <c r="BE431" i="2"/>
  <c r="BE439" i="2"/>
  <c r="BE444" i="2"/>
  <c r="BE480" i="2"/>
  <c r="BE492" i="2"/>
  <c r="BE505" i="2"/>
  <c r="BE639" i="2"/>
  <c r="BE649" i="2"/>
  <c r="BE655" i="2"/>
  <c r="J120" i="2"/>
  <c r="F123" i="2"/>
  <c r="BE199" i="2"/>
  <c r="BE248" i="2"/>
  <c r="BE286" i="2"/>
  <c r="BE308" i="2"/>
  <c r="BE319" i="2"/>
  <c r="BE350" i="2"/>
  <c r="BE376" i="2"/>
  <c r="BE386" i="2"/>
  <c r="BE423" i="2"/>
  <c r="BE456" i="2"/>
  <c r="BE462" i="2"/>
  <c r="BE468" i="2"/>
  <c r="BE486" i="2"/>
  <c r="BE519" i="2"/>
  <c r="BE668" i="2"/>
  <c r="BE129" i="2"/>
  <c r="BE165" i="2"/>
  <c r="BE173" i="2"/>
  <c r="BE183" i="2"/>
  <c r="BE191" i="2"/>
  <c r="BE195" i="2"/>
  <c r="BE214" i="2"/>
  <c r="BE216" i="2"/>
  <c r="BE228" i="2"/>
  <c r="BE258" i="2"/>
  <c r="BE339" i="2"/>
  <c r="BE404" i="2"/>
  <c r="BE412" i="2"/>
  <c r="BE450" i="2"/>
  <c r="BE474" i="2"/>
  <c r="BE500" i="2"/>
  <c r="BE513" i="2"/>
  <c r="BE524" i="2"/>
  <c r="BE529" i="2"/>
  <c r="BE535" i="2"/>
  <c r="BE541" i="2"/>
  <c r="BE547" i="2"/>
  <c r="BE553" i="2"/>
  <c r="BE559" i="2"/>
  <c r="BE565" i="2"/>
  <c r="BE571" i="2"/>
  <c r="BE577" i="2"/>
  <c r="BE583" i="2"/>
  <c r="BE589" i="2"/>
  <c r="BE594" i="2"/>
  <c r="BE606" i="2"/>
  <c r="BE646" i="2"/>
  <c r="BE149" i="2"/>
  <c r="BE157" i="2"/>
  <c r="BE203" i="2"/>
  <c r="BE207" i="2"/>
  <c r="BE212" i="2"/>
  <c r="BE274" i="2"/>
  <c r="BE276" i="2"/>
  <c r="BE301" i="2"/>
  <c r="BE362" i="2"/>
  <c r="BE600" i="2"/>
  <c r="BE617" i="2"/>
  <c r="BE623" i="2"/>
  <c r="BE629" i="2"/>
  <c r="BE635" i="2"/>
  <c r="BE644" i="2"/>
  <c r="BE651" i="2"/>
  <c r="BE659" i="2"/>
  <c r="BE663" i="2"/>
  <c r="F34" i="2"/>
  <c r="BA95" i="1" s="1"/>
  <c r="F36" i="3"/>
  <c r="BC96" i="1" s="1"/>
  <c r="F37" i="3"/>
  <c r="BD96" i="1" s="1"/>
  <c r="J34" i="2"/>
  <c r="AW95" i="1" s="1"/>
  <c r="F35" i="3"/>
  <c r="BB96" i="1" s="1"/>
  <c r="F34" i="3"/>
  <c r="BA96" i="1" s="1"/>
  <c r="F37" i="2"/>
  <c r="BD95" i="1" s="1"/>
  <c r="F36" i="2"/>
  <c r="BC95" i="1" s="1"/>
  <c r="F35" i="2"/>
  <c r="BB95" i="1" s="1"/>
  <c r="J34" i="3"/>
  <c r="AW96" i="1" s="1"/>
  <c r="T123" i="3" l="1"/>
  <c r="T122" i="3"/>
  <c r="T127" i="2"/>
  <c r="T126" i="2"/>
  <c r="R123" i="3"/>
  <c r="R122" i="3"/>
  <c r="P127" i="2"/>
  <c r="P126" i="2"/>
  <c r="AU95" i="1" s="1"/>
  <c r="AU94" i="1" s="1"/>
  <c r="R127" i="2"/>
  <c r="R126" i="2"/>
  <c r="BK127" i="2"/>
  <c r="J127" i="2" s="1"/>
  <c r="J97" i="2" s="1"/>
  <c r="BK123" i="3"/>
  <c r="J123" i="3"/>
  <c r="J97" i="3" s="1"/>
  <c r="J33" i="2"/>
  <c r="AV95" i="1" s="1"/>
  <c r="AT95" i="1" s="1"/>
  <c r="BB94" i="1"/>
  <c r="AX94" i="1" s="1"/>
  <c r="BA94" i="1"/>
  <c r="AW94" i="1" s="1"/>
  <c r="AK30" i="1" s="1"/>
  <c r="J33" i="3"/>
  <c r="AV96" i="1"/>
  <c r="AT96" i="1"/>
  <c r="F33" i="2"/>
  <c r="AZ95" i="1" s="1"/>
  <c r="BC94" i="1"/>
  <c r="W32" i="1"/>
  <c r="BD94" i="1"/>
  <c r="W33" i="1" s="1"/>
  <c r="F33" i="3"/>
  <c r="AZ96" i="1"/>
  <c r="BK122" i="3" l="1"/>
  <c r="J122" i="3"/>
  <c r="J30" i="3" s="1"/>
  <c r="AG96" i="1" s="1"/>
  <c r="BK126" i="2"/>
  <c r="J126" i="2"/>
  <c r="J96" i="2" s="1"/>
  <c r="AZ94" i="1"/>
  <c r="AV94" i="1" s="1"/>
  <c r="AK29" i="1" s="1"/>
  <c r="AY94" i="1"/>
  <c r="W31" i="1"/>
  <c r="W30" i="1"/>
  <c r="J39" i="3" l="1"/>
  <c r="J96" i="3"/>
  <c r="AN96" i="1"/>
  <c r="J30" i="2"/>
  <c r="AG95" i="1" s="1"/>
  <c r="AG94" i="1" s="1"/>
  <c r="AT94" i="1"/>
  <c r="W29" i="1"/>
  <c r="AN94" i="1" l="1"/>
  <c r="AK26" i="1"/>
  <c r="AK35" i="1" s="1"/>
  <c r="AN95" i="1"/>
  <c r="J39" i="2"/>
</calcChain>
</file>

<file path=xl/sharedStrings.xml><?xml version="1.0" encoding="utf-8"?>
<sst xmlns="http://schemas.openxmlformats.org/spreadsheetml/2006/main" count="5941" uniqueCount="680">
  <si>
    <t>Export Komplet</t>
  </si>
  <si>
    <t/>
  </si>
  <si>
    <t>2.0</t>
  </si>
  <si>
    <t>ZAMOK</t>
  </si>
  <si>
    <t>False</t>
  </si>
  <si>
    <t>{3cd399c1-0546-4bb8-8236-1711e3711120}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</si>
  <si>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</si>
  <si>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</si>
  <si>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</si>
  <si>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</si>
  <si>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</si>
  <si>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</si>
  <si>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</si>
  <si>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</si>
  <si>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833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</si>
  <si>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</si>
  <si>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</si>
  <si>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Pardubice, ul. K Blahobytu - kanalizace</t>
  </si>
  <si>
    <t>KSO:</t>
  </si>
  <si>
    <t>CC-CZ:</t>
  </si>
  <si>
    <t>Místo:</t>
  </si>
  <si>
    <t>Pardubice</t>
  </si>
  <si>
    <t>Datum:</t>
  </si>
  <si>
    <t>10. 2. 2022</t>
  </si>
  <si>
    <t>Zadavatel:</t>
  </si>
  <si>
    <t>IČ:</t>
  </si>
  <si>
    <t>601087631</t>
  </si>
  <si>
    <t>Vodovody a kanalizace Pardubice, a.s.</t>
  </si>
  <si>
    <t>DIČ:</t>
  </si>
  <si>
    <t>CZ60108631</t>
  </si>
  <si>
    <t>Uchazeč:</t>
  </si>
  <si>
    <t>Vyplň údaj</t>
  </si>
  <si>
    <t>Projektant:</t>
  </si>
  <si>
    <t>64826431</t>
  </si>
  <si>
    <t>VK PROJEKT, spol. s r.o.</t>
  </si>
  <si>
    <t>CZ64826431</t>
  </si>
  <si>
    <t>True</t>
  </si>
  <si>
    <t>Zpracovatel:</t>
  </si>
  <si>
    <t>Ladislav Konvalina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</si>
  <si>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</si>
  <si>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</si>
  <si>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</si>
  <si>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</si>
  <si>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</si>
  <si>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</si>
  <si>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</si>
  <si>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</si>
  <si>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</si>
  <si>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</si>
  <si>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</si>
  <si>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</si>
  <si>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</si>
  <si>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</si>
  <si>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</si>
  <si>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</si>
  <si>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</si>
  <si>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</si>
  <si>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</si>
  <si>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</si>
  <si>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</si>
  <si>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</si>
  <si>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</si>
  <si>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</si>
  <si>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</si>
  <si>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</si>
  <si>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</si>
  <si>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</si>
  <si>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</si>
  <si>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</si>
  <si>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</si>
  <si>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</si>
  <si>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</si>
  <si>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</si>
  <si>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</si>
  <si>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</si>
  <si>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</si>
  <si>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</si>
  <si>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</si>
  <si>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</si>
  <si>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</si>
  <si>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</si>
  <si>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</si>
  <si>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</si>
  <si>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</si>
  <si>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</si>
  <si>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833-01</t>
  </si>
  <si>
    <t>IO 01 Kanalizace</t>
  </si>
  <si>
    <t>ING</t>
  </si>
  <si>
    <t>1</t>
  </si>
  <si>
    <t>{40aafdf1-fec1-44da-9cb0-027801ab8bff}</t>
  </si>
  <si>
    <t>2</t>
  </si>
  <si>
    <t>833-10</t>
  </si>
  <si>
    <t>VON 01 - Vedlejší a ostatní náklady</t>
  </si>
  <si>
    <t>VON</t>
  </si>
  <si>
    <t>{1c3f949c-618a-4296-85ba-e23678f53eef}</t>
  </si>
  <si>
    <t>KRYCÍ LIST SOUPISU PRACÍ</t>
  </si>
  <si>
    <t>Objekt:</t>
  </si>
  <si>
    <t>833-01 - IO 01 Kanalizace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</si>
  <si>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</si>
  <si>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</si>
  <si>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</si>
  <si>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</si>
  <si>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</si>
  <si>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</si>
  <si>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</si>
  <si>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</si>
  <si>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</si>
  <si>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</si>
  <si>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</si>
  <si>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</si>
  <si>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</si>
  <si>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</si>
  <si>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</si>
  <si>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</si>
  <si>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</si>
  <si>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</si>
  <si>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</si>
  <si>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</si>
  <si>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</si>
  <si>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</si>
  <si>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</si>
  <si>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</si>
  <si>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</si>
  <si>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</si>
  <si>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</si>
  <si>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</si>
  <si>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</si>
  <si>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</si>
  <si>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</si>
  <si>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</si>
  <si>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</si>
  <si>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113107183</t>
  </si>
  <si>
    <t>Odstranění podkladu živičného tl přes 100 do 150 mm strojně pl přes 50 do 200 m2</t>
  </si>
  <si>
    <t>m2</t>
  </si>
  <si>
    <t>CS ÚRS 2022 01</t>
  </si>
  <si>
    <t>4</t>
  </si>
  <si>
    <t>-121292850</t>
  </si>
  <si>
    <t>PP</t>
  </si>
  <si>
    <t>Odstranění podkladů nebo krytů strojně plochy jednotlivě přes 50 m2 do 200 m2 s přemístěním hmot na skládku na vzdálenost do 20 m nebo s naložením na dopravní prostředek živičných, o tl. vrstvy přes 100 do 150 mm</t>
  </si>
  <si>
    <t>VV</t>
  </si>
  <si>
    <t>př.č. C.3, D.1.02, D.1.03,  D.1.05, D1.06</t>
  </si>
  <si>
    <t xml:space="preserve">stoka </t>
  </si>
  <si>
    <t>32*2,2</t>
  </si>
  <si>
    <t>kanalizační přípojky</t>
  </si>
  <si>
    <t>6*2,1</t>
  </si>
  <si>
    <t>přípojky od UV</t>
  </si>
  <si>
    <t>4*2,1</t>
  </si>
  <si>
    <t>Součet</t>
  </si>
  <si>
    <t>113107325</t>
  </si>
  <si>
    <t>Odstranění podkladu z kameniva drceného tl přes 400 do 500 mm strojně pl do 50 m2</t>
  </si>
  <si>
    <t>-1352190058</t>
  </si>
  <si>
    <t>Odstranění podkladů nebo krytů strojně plochy jednotlivě do 50 m2 s přemístěním hmot na skládku na vzdálenost do 3 m nebo s naložením na dopravní prostředek z kameniva hrubého drceného, o tl. vrstvy přes 400 do 500 mm</t>
  </si>
  <si>
    <t>32*1,2</t>
  </si>
  <si>
    <t>6*1,1</t>
  </si>
  <si>
    <t>4*1,1</t>
  </si>
  <si>
    <t>3</t>
  </si>
  <si>
    <t>113154122</t>
  </si>
  <si>
    <t>Frézování živičného krytu tl 40 mm pruh š 1 m pl do 500 m2 bez překážek v trase</t>
  </si>
  <si>
    <t>-1187941091</t>
  </si>
  <si>
    <t>stoka</t>
  </si>
  <si>
    <t>32*6,0</t>
  </si>
  <si>
    <t>přípojky UV</t>
  </si>
  <si>
    <t>4*6,0</t>
  </si>
  <si>
    <t>115101202</t>
  </si>
  <si>
    <t>Čerpání vody na dopravní výšku do 10 m průměrný přítok do 1000 l/min</t>
  </si>
  <si>
    <t>hod</t>
  </si>
  <si>
    <t>1843077022</t>
  </si>
  <si>
    <t>př.č. D.1.01</t>
  </si>
  <si>
    <t>v případě výskytu spodní vody</t>
  </si>
  <si>
    <t>20*24,0</t>
  </si>
  <si>
    <t>přečerpání splašků</t>
  </si>
  <si>
    <t>20*24</t>
  </si>
  <si>
    <t>5</t>
  </si>
  <si>
    <t>115101302</t>
  </si>
  <si>
    <t>Pohotovost čerpací soupravy pro dopravní výšku do 10 m přítok do 1000 l/min</t>
  </si>
  <si>
    <t>den</t>
  </si>
  <si>
    <t>-1310176057</t>
  </si>
  <si>
    <t>20</t>
  </si>
  <si>
    <t>6</t>
  </si>
  <si>
    <t>119001401</t>
  </si>
  <si>
    <t>Dočasné zajištění potrubí ocelového nebo litinového DN do 200</t>
  </si>
  <si>
    <t>m</t>
  </si>
  <si>
    <t>CS ÚRS 2021 01</t>
  </si>
  <si>
    <t>-1906533009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</si>
  <si>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do 200</t>
  </si>
  <si>
    <t xml:space="preserve">př.č. C.3, D.1.02, </t>
  </si>
  <si>
    <t>2*1,2</t>
  </si>
  <si>
    <t>2*1,1</t>
  </si>
  <si>
    <t>3*1,1</t>
  </si>
  <si>
    <t>7</t>
  </si>
  <si>
    <t>119001421</t>
  </si>
  <si>
    <t>Dočasné zajištění kabelů a kabelových tratí ze 3 volně ložených kabelů</t>
  </si>
  <si>
    <t>160212189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</si>
  <si>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do 3 kabelů</t>
  </si>
  <si>
    <t>1*1,2</t>
  </si>
  <si>
    <t>1*1,1</t>
  </si>
  <si>
    <t>8</t>
  </si>
  <si>
    <t>119002121</t>
  </si>
  <si>
    <t>Pomocné konstrukce při zabezpečení výkopů přechodovou lávkou l do 2 m včetně zábradlí zřízení</t>
  </si>
  <si>
    <t>kus</t>
  </si>
  <si>
    <t>408107036</t>
  </si>
  <si>
    <t>Pomocné konstrukce při zabezpečení výkopu vodorovné pochůzné přechodová lávka do délky 2 000 mm včetně zábradlí zřízení</t>
  </si>
  <si>
    <t>př.č.  B</t>
  </si>
  <si>
    <t>9</t>
  </si>
  <si>
    <t>119002122</t>
  </si>
  <si>
    <t>Pomocné konstrukce při zabezpečení výkopů přechodovou lávkou l do 2 m včetně zábradlí odstranění</t>
  </si>
  <si>
    <t>-226359208</t>
  </si>
  <si>
    <t>Pomocné konstrukce při zabezpečení výkopu vodorovné pochůzné přechodová lávka do délky 2 000 mm včetně zábradlí odstranění</t>
  </si>
  <si>
    <t>10</t>
  </si>
  <si>
    <t>119002411</t>
  </si>
  <si>
    <t>Pojezdový ocelový plech pro zabezpečení výkopu zřízení</t>
  </si>
  <si>
    <t>-1866122401</t>
  </si>
  <si>
    <t>př.č.  B.</t>
  </si>
  <si>
    <t>1*(3*3)</t>
  </si>
  <si>
    <t>11</t>
  </si>
  <si>
    <t>119002412</t>
  </si>
  <si>
    <t>Pojezdový ocelový plech pro zabezpečení výkopu odstranění</t>
  </si>
  <si>
    <t>1774335298</t>
  </si>
  <si>
    <t>12</t>
  </si>
  <si>
    <t>119003223</t>
  </si>
  <si>
    <t>Mobilní plotová zábrana s profilovaným plechem výšky do 2,2 m pro zabezpečení výkopu zřízení</t>
  </si>
  <si>
    <t>1947107416</t>
  </si>
  <si>
    <t>32,0*2</t>
  </si>
  <si>
    <t>3,0*2</t>
  </si>
  <si>
    <t>13</t>
  </si>
  <si>
    <t>119003224</t>
  </si>
  <si>
    <t>Mobilní plotová zábrana s profilovaným plechem výšky do 2,2 m pro zabezpečení výkopu odstranění</t>
  </si>
  <si>
    <t>340521265</t>
  </si>
  <si>
    <t>14</t>
  </si>
  <si>
    <t>119004111</t>
  </si>
  <si>
    <t>Bezpečný vstup nebo výstup z výkopu pomocí žebříku zřízení</t>
  </si>
  <si>
    <t>-1966496513</t>
  </si>
  <si>
    <t>119004112</t>
  </si>
  <si>
    <t>Bezpečný vstup nebo výstup z výkopu pomocí žebříku odstranění</t>
  </si>
  <si>
    <t>536138733</t>
  </si>
  <si>
    <t>16</t>
  </si>
  <si>
    <t>130001101</t>
  </si>
  <si>
    <t>Příplatek za ztížení vykopávky v blízkosti podzemního vedení</t>
  </si>
  <si>
    <t>m3</t>
  </si>
  <si>
    <t>13112741</t>
  </si>
  <si>
    <t>Příplatek k cenám hloubených vykopávek za ztížení vykopávky v blízkosti podzemního vedení nebo výbušnin pro jakoukoliv třídu horniny</t>
  </si>
  <si>
    <t>př.č. C.3, D.1.02, D.1.03, D.1.06</t>
  </si>
  <si>
    <t>3*(1,2*2*2,2)</t>
  </si>
  <si>
    <t>3*(1,1*2*2,2)</t>
  </si>
  <si>
    <t>3*(1,1*2*1,6)</t>
  </si>
  <si>
    <t>17</t>
  </si>
  <si>
    <t>132254205</t>
  </si>
  <si>
    <t>Hloubení zapažených rýh š do 2000 mm v hornině třídy těžitelnosti I, skupiny 3 objem do 1000 m3</t>
  </si>
  <si>
    <t>-368558173</t>
  </si>
  <si>
    <t>Hloubení zapažených rýh šířky přes 800 do 2 000 mm strojně s urovnáním dna do předepsaného profilu a spádu v hornině třídy těžitelnosti I skupiny 3 přes 500 do 1 000 m3</t>
  </si>
  <si>
    <t>32*1,2*2,2</t>
  </si>
  <si>
    <t>6*1,1*2,2</t>
  </si>
  <si>
    <t>4*1,1*1,8</t>
  </si>
  <si>
    <t>18</t>
  </si>
  <si>
    <t>151201102</t>
  </si>
  <si>
    <t>Zřízení zátažného pažení a rozepření stěn rýh hl do 4 m</t>
  </si>
  <si>
    <t>1417113242</t>
  </si>
  <si>
    <t>Zřízení pažení a rozepření stěn rýh pro podzemní vedení pro všechny šířky rýhy  zátažné, hloubky do 4 m</t>
  </si>
  <si>
    <t>32*2*2,2</t>
  </si>
  <si>
    <t>6*2*2,2</t>
  </si>
  <si>
    <t>4*2*1,8</t>
  </si>
  <si>
    <t>19</t>
  </si>
  <si>
    <t>151201112</t>
  </si>
  <si>
    <t>Odstranění zátažného pažení a rozepření stěn rýh hl do 4 m</t>
  </si>
  <si>
    <t>-1960746026</t>
  </si>
  <si>
    <t>Odstranění pažení a rozepření stěn rýh pro podzemní vedení  s uložením materiálu na vzdálenost do 3 m od kraje výkopu zátažné, hloubky přes 2 do 4 m</t>
  </si>
  <si>
    <t>162351104</t>
  </si>
  <si>
    <t>Vodorovné přemístění do 1000 m výkopku/sypaniny z horniny třídy těžitelnosti I, skupiny 1 až 3</t>
  </si>
  <si>
    <t>-1954540746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</si>
  <si>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</si>
  <si>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162751119</t>
  </si>
  <si>
    <t>Příplatek k vodorovnému přemístění výkopku/sypaniny z horniny třídy těžitelnosti I, skupiny 1 až 3 ZKD 1000 m přes 10000 m</t>
  </si>
  <si>
    <t>-354715047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</si>
  <si>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</si>
  <si>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106,92*15 'Přepočtené koeficientem množství</t>
  </si>
  <si>
    <t>22</t>
  </si>
  <si>
    <t>171201221</t>
  </si>
  <si>
    <t>Poplatek za uložení na skládce (skládkovné) zeminy a kamení kód odpadu 17 05 04</t>
  </si>
  <si>
    <t>t</t>
  </si>
  <si>
    <t>1175187566</t>
  </si>
  <si>
    <t>Poplatek za uložení stavebního odpadu na skládce (skládkovné) zeminy a kamení zatříděného do Katalogu odpadů pod kódem 17 05 04</t>
  </si>
  <si>
    <t>106,92*2 'Přepočtené koeficientem množství</t>
  </si>
  <si>
    <t>23</t>
  </si>
  <si>
    <t>171251201</t>
  </si>
  <si>
    <t>Uložení sypaniny na skládky nebo meziskládky</t>
  </si>
  <si>
    <t>2091744443</t>
  </si>
  <si>
    <t>Uložení sypaniny na skládky nebo meziskládky bez hutnění s upravením uložené sypaniny do předepsaného tvaru</t>
  </si>
  <si>
    <t>24</t>
  </si>
  <si>
    <t>174101101</t>
  </si>
  <si>
    <t>Zásyp jam, šachet rýh nebo kolem objektů sypaninou se zhutněním</t>
  </si>
  <si>
    <t>-2092661324</t>
  </si>
  <si>
    <t>Zásyp sypaninou z jakékoliv horniny s uložením výkopku ve vrstvách se zhutněním jam, šachet, rýh nebo kolem objektů v těchto vykopávkách</t>
  </si>
  <si>
    <t>(32*1,2*2,2)-(32*1,2*0,6)</t>
  </si>
  <si>
    <t>(6*1,1*2,2)-(6*1,1*0,4)</t>
  </si>
  <si>
    <t>(4*1,1*1,8)-(4*1,1*0,4)</t>
  </si>
  <si>
    <t>25</t>
  </si>
  <si>
    <t>M</t>
  </si>
  <si>
    <t>583312010</t>
  </si>
  <si>
    <t>štěrkopísek netříděný stabilizační zemina</t>
  </si>
  <si>
    <t>CS ÚRS 2018 01</t>
  </si>
  <si>
    <t>2068937281</t>
  </si>
  <si>
    <t>Kamenivo přírodní těžené pro stavební účely  PTK  (drobné, hrubé, štěrkopísky) kamenivo mimo normu štěrkopísek netříděný (stabilizační zemina)</t>
  </si>
  <si>
    <t>79,48*2 'Přepočtené koeficientem množství</t>
  </si>
  <si>
    <t>26</t>
  </si>
  <si>
    <t>175111101</t>
  </si>
  <si>
    <t>Obsypání potrubí ručně sypaninou bez prohození, uloženou do 3 m</t>
  </si>
  <si>
    <t>-80607817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</si>
  <si>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</si>
  <si>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32*1,2*0,5</t>
  </si>
  <si>
    <t>6*1,1*0,3</t>
  </si>
  <si>
    <t>4*1,1*0,3</t>
  </si>
  <si>
    <t>27</t>
  </si>
  <si>
    <t>58337303</t>
  </si>
  <si>
    <t>štěrkopísek frakce 0/8</t>
  </si>
  <si>
    <t>427706102</t>
  </si>
  <si>
    <t>28</t>
  </si>
  <si>
    <t>34571355</t>
  </si>
  <si>
    <t>trubka elektroinstalační ohebná dvouplášťová korugovaná (chránička) D 94/110mm, HDPE+LDPE</t>
  </si>
  <si>
    <t>1213449107</t>
  </si>
  <si>
    <t xml:space="preserve">př.č.C.2, D.1.01, </t>
  </si>
  <si>
    <t>přípojky</t>
  </si>
  <si>
    <t>1*2</t>
  </si>
  <si>
    <t>Zakládání</t>
  </si>
  <si>
    <t>29</t>
  </si>
  <si>
    <t>212752102</t>
  </si>
  <si>
    <t>Trativod z drenážních trubek korugovaných PE-HD SN 4 perforace 360° včetně lože otevřený výkop DN 150 pro liniové stavby</t>
  </si>
  <si>
    <t>-869574606</t>
  </si>
  <si>
    <t>Trativody z drenážních trubek pro liniové stavby a komunikace se zřízením štěrkového lože pod trubky a s jejich obsypem v otevřeném výkopu trubka korugovaná sendvičová PE-HD SN 4 celoperforovaná 360° DN 150</t>
  </si>
  <si>
    <t>32</t>
  </si>
  <si>
    <t>Svislé a kompletní konstrukce</t>
  </si>
  <si>
    <t>30</t>
  </si>
  <si>
    <t>358315114</t>
  </si>
  <si>
    <t>Bourání stoky kompletní nebo otvorů z prostého betonu plochy do 4 m2</t>
  </si>
  <si>
    <t>-881791207</t>
  </si>
  <si>
    <t>výkr.č. D.1.01</t>
  </si>
  <si>
    <t>6*1,1*0,4</t>
  </si>
  <si>
    <t>stávající šachty</t>
  </si>
  <si>
    <t>(3,14*0,8*0,8*2,6)*1</t>
  </si>
  <si>
    <t>31</t>
  </si>
  <si>
    <t>359901111</t>
  </si>
  <si>
    <t>Vyčištění stok</t>
  </si>
  <si>
    <t>1051430898</t>
  </si>
  <si>
    <t>359901211</t>
  </si>
  <si>
    <t>Monitoring stoky jakékoli výšky na nové kanalizaci</t>
  </si>
  <si>
    <t>-539641320</t>
  </si>
  <si>
    <t>Vodorovné konstrukce</t>
  </si>
  <si>
    <t>33</t>
  </si>
  <si>
    <t>452112111</t>
  </si>
  <si>
    <t>Osazení betonových prstenců nebo rámů v do 100 mm</t>
  </si>
  <si>
    <t>-1929720491</t>
  </si>
  <si>
    <t>př.č. D.1.04</t>
  </si>
  <si>
    <t>34</t>
  </si>
  <si>
    <t>PFB.1120101OZ</t>
  </si>
  <si>
    <t>Prstenec šachtový vyrovnávací TBW-Q.1 63/6</t>
  </si>
  <si>
    <t>1199265180</t>
  </si>
  <si>
    <t>35</t>
  </si>
  <si>
    <t>PFB.1120103OZ</t>
  </si>
  <si>
    <t>Prstenec šachtový vyrovnávací  TBW-Q.1 63/10</t>
  </si>
  <si>
    <t>173561394</t>
  </si>
  <si>
    <t>36</t>
  </si>
  <si>
    <t>452311131</t>
  </si>
  <si>
    <t>Podkladní desky z betonu prostého tř. C 12/15 otevřený výkop</t>
  </si>
  <si>
    <t>1188618917</t>
  </si>
  <si>
    <t>př.č.D.1.01, D.1.04</t>
  </si>
  <si>
    <t>šachty</t>
  </si>
  <si>
    <t>(1,5*1,5*0,1)*1</t>
  </si>
  <si>
    <t>37</t>
  </si>
  <si>
    <t>452351101</t>
  </si>
  <si>
    <t>Bednění podkladních desek nebo bloků nebo sedlového lože otevřený výkop</t>
  </si>
  <si>
    <t>1299867268</t>
  </si>
  <si>
    <t>př.č. C.3, D.1.04,</t>
  </si>
  <si>
    <t>(4*1,5*0,1)*1</t>
  </si>
  <si>
    <t>Komunikace pozemní</t>
  </si>
  <si>
    <t>38</t>
  </si>
  <si>
    <t>567122114</t>
  </si>
  <si>
    <t>Podklad ze směsi stmelené cementem SC C 8/10 (KSC I) tl 150 mm</t>
  </si>
  <si>
    <t>-880815073</t>
  </si>
  <si>
    <t>32*1,6</t>
  </si>
  <si>
    <t>6*1,5</t>
  </si>
  <si>
    <t>4*1,5</t>
  </si>
  <si>
    <t>39</t>
  </si>
  <si>
    <t>573111112</t>
  </si>
  <si>
    <t>Postřik živičný infiltrační s posypem z asfaltu množství 1 kg/m2</t>
  </si>
  <si>
    <t>-1563073207</t>
  </si>
  <si>
    <t>40</t>
  </si>
  <si>
    <t>573211109</t>
  </si>
  <si>
    <t>Postřik živičný spojovací z asfaltu v množství 0,50 kg/m2</t>
  </si>
  <si>
    <t>-741809589</t>
  </si>
  <si>
    <t>32*6</t>
  </si>
  <si>
    <t>4*6</t>
  </si>
  <si>
    <t>41</t>
  </si>
  <si>
    <t>577134111</t>
  </si>
  <si>
    <t>Asfaltový beton vrstva obrusná ACO 11 (ABS) tř. I tl 40 mm š do 3 m z nemodifikovaného asfaltu</t>
  </si>
  <si>
    <t>659987680</t>
  </si>
  <si>
    <t>42</t>
  </si>
  <si>
    <t>577165112</t>
  </si>
  <si>
    <t>Asfaltový beton vrstva ložní ACL 16 (ABH) tl 70 mm š do 3 m z nemodifikovaného asfaltu</t>
  </si>
  <si>
    <t>-1079773463</t>
  </si>
  <si>
    <t>32*2</t>
  </si>
  <si>
    <t>6*1,9</t>
  </si>
  <si>
    <t>4*1,9</t>
  </si>
  <si>
    <t>Trubní vedení</t>
  </si>
  <si>
    <t>43</t>
  </si>
  <si>
    <t>831263195</t>
  </si>
  <si>
    <t>Příplatek za zřízení kanalizační přípojky DN 100 až 300</t>
  </si>
  <si>
    <t>1920257818</t>
  </si>
  <si>
    <t>Montáž potrubí z trub kameninových  hrdlových s integrovaným těsněním Příplatek k cenám za zřízení kanalizační přípojky DN od 100 do 300</t>
  </si>
  <si>
    <t>př.č. C.3, D.1.05, D.1.06</t>
  </si>
  <si>
    <t>uliční vpusti</t>
  </si>
  <si>
    <t>44</t>
  </si>
  <si>
    <t>831352193_1R</t>
  </si>
  <si>
    <t>Příplatek k montáži potrubí za napojení dvou trub pomocí převlečné manžety DN 200</t>
  </si>
  <si>
    <t>219804571</t>
  </si>
  <si>
    <t>Příplatek k cenám za napojení dvou dříků trub o stejném průměru (max. rozdíl 12 mm) pomocí převlečné manžety (manžeta zahrnuta v ceně) DN 200</t>
  </si>
  <si>
    <t>45</t>
  </si>
  <si>
    <t>831392193_1R</t>
  </si>
  <si>
    <t>Příplatek k montáži potrubí za napojení dvou dříků trub pomocí převlečné manžety DN 400</t>
  </si>
  <si>
    <t>-627657840</t>
  </si>
  <si>
    <t>Montáž potrubí z trub kameninových  hrdlových s integrovaným těsněním Příplatek k cenám za napojení dvou dříků trub o stejném průměru (max. rozdíl 12 mm) pomocí převlečné manžety (manžeta zahrnuta v ceně) DN 400</t>
  </si>
  <si>
    <t xml:space="preserve">př.č. C.3, D.1.02, D.1.03, </t>
  </si>
  <si>
    <t>46</t>
  </si>
  <si>
    <t>871353121</t>
  </si>
  <si>
    <t>Montáž kanalizačního potrubí z PVC těsněné gumovým kroužkem otevřený výkop sklon do 20 % DN 200</t>
  </si>
  <si>
    <t>297411777</t>
  </si>
  <si>
    <t>př.č. C.3, D.1.06</t>
  </si>
  <si>
    <t>47</t>
  </si>
  <si>
    <t>PPL.Q122003</t>
  </si>
  <si>
    <t>Trubka kanalizační Pipelife QUANTUM SN 12 DN 200x3m PP, plnostěnná třívrstvá konstr. stěny,zkoušky ráz. odolnosti dle EN1411,odolnost prorůstání kořenů dle EN14741,vysokotl. čištění 120bar dle CEN/TR 14920,značení i uvnitř trub</t>
  </si>
  <si>
    <t>-1933853220</t>
  </si>
  <si>
    <t>48</t>
  </si>
  <si>
    <t>-986063698</t>
  </si>
  <si>
    <t>49</t>
  </si>
  <si>
    <t>28611176</t>
  </si>
  <si>
    <t>trubka kanalizační PVC DN 200x1000mm SN10</t>
  </si>
  <si>
    <t>277619612</t>
  </si>
  <si>
    <t>50</t>
  </si>
  <si>
    <t>871393121</t>
  </si>
  <si>
    <t>Montáž kanalizačního potrubí z PVC těsněné gumovým kroužkem otevřený výkop sklon do 20 % DN 400</t>
  </si>
  <si>
    <t>-443622961</t>
  </si>
  <si>
    <t>51</t>
  </si>
  <si>
    <t>PPL.Q124006</t>
  </si>
  <si>
    <t>Trubka kanalizační Pipelife QUANTUM SN 12 DN 400x6m PP, plnostěnná třívrstvá konstr. stěny,zkoušky ráz. odolnosti dle EN1411,odolnost prorůstání kořenů dle EN14741,vysokotl. čištění 120bar dle CEN/TR 14920,značení i uvnitř trub</t>
  </si>
  <si>
    <t>1201258916</t>
  </si>
  <si>
    <t>52</t>
  </si>
  <si>
    <t>877350440</t>
  </si>
  <si>
    <t>Montáž šachtových vložek na kanalizačním potrubí z PP trub korugovaných DN 200</t>
  </si>
  <si>
    <t>-1163765291</t>
  </si>
  <si>
    <t>Montáž tvarovek na kanalizačním plastovém potrubí z polypropylenu PP korugovaného nebo žebrovaného šachtových vložek DN 200</t>
  </si>
  <si>
    <t>53</t>
  </si>
  <si>
    <t>28612251</t>
  </si>
  <si>
    <t>vložka šachtová kanalizační DN 200</t>
  </si>
  <si>
    <t>1127431726</t>
  </si>
  <si>
    <t>př.č. C.3, D.1.07</t>
  </si>
  <si>
    <t>54</t>
  </si>
  <si>
    <t>877355211</t>
  </si>
  <si>
    <t>Montáž tvarovek z tvrdého PVC-systém KG nebo z polypropylenu-systém KG 2000 jednoosé DN 200</t>
  </si>
  <si>
    <t>2071972199</t>
  </si>
  <si>
    <t>2+2+2</t>
  </si>
  <si>
    <t>55</t>
  </si>
  <si>
    <t>PPL.QKGB20045</t>
  </si>
  <si>
    <t>Koleno 45° kanalizační Pipelife QUANTUM DN 200 PVC, SDR 34</t>
  </si>
  <si>
    <t>1146071490</t>
  </si>
  <si>
    <t>př.č. C.3, D.2.07, D.2.08</t>
  </si>
  <si>
    <t>56</t>
  </si>
  <si>
    <t>STZ.MANT2B0200H</t>
  </si>
  <si>
    <t>Manž. oprav. 2B DN 200 TR240</t>
  </si>
  <si>
    <t>-2049671994</t>
  </si>
  <si>
    <t>57</t>
  </si>
  <si>
    <t>28614782</t>
  </si>
  <si>
    <t>záslepka 200mm</t>
  </si>
  <si>
    <t>-1858636395</t>
  </si>
  <si>
    <t>58</t>
  </si>
  <si>
    <t>877390430_1R</t>
  </si>
  <si>
    <t>Montáž spojek na kanalizačním potrubí z PP trub žebrovaných DN 400</t>
  </si>
  <si>
    <t>679175510</t>
  </si>
  <si>
    <t>Montáž tvarovek na kanalizačním plastovém potrubí z polypropylenu PP korugovaného nebo žebrovaného spojek, redukcí nebo navrtávacích sedel DN 400</t>
  </si>
  <si>
    <t>59</t>
  </si>
  <si>
    <t>1R</t>
  </si>
  <si>
    <t xml:space="preserve">Propojení se stáv. žebrovaným potrubím </t>
  </si>
  <si>
    <t>739485405</t>
  </si>
  <si>
    <t>Propojovací manžeta</t>
  </si>
  <si>
    <t>60</t>
  </si>
  <si>
    <t>877390440</t>
  </si>
  <si>
    <t>Montáž šachtových vložek na kanalizačním potrubí z PP trub korugovaných DN 400</t>
  </si>
  <si>
    <t>2076110424</t>
  </si>
  <si>
    <t>Montáž tvarovek na kanalizačním plastovém potrubí z polypropylenu PP korugovaného nebo žebrovaného šachtových vložek DN 400</t>
  </si>
  <si>
    <t xml:space="preserve">př.č. C.3, D.1.02, D.1.03, D.1.06, </t>
  </si>
  <si>
    <t>61</t>
  </si>
  <si>
    <t>28612254</t>
  </si>
  <si>
    <t>vložka šachtová kanalizační DN 400</t>
  </si>
  <si>
    <t>1664153135</t>
  </si>
  <si>
    <t>62</t>
  </si>
  <si>
    <t>877395221</t>
  </si>
  <si>
    <t>Montáž tvarovek z tvrdého PVC-systém KG nebo z polypropylenu-systém KG 2000 dvouosé DN 400</t>
  </si>
  <si>
    <t>-1354828476</t>
  </si>
  <si>
    <t>Montáž tvarovek na kanalizačním potrubí z trub z plastu  z tvrdého PVC nebo z polypropylenu v otevřeném výkopu dvouosých DN 400</t>
  </si>
  <si>
    <t>63</t>
  </si>
  <si>
    <t>PPL.QKGEA40020045</t>
  </si>
  <si>
    <t>Odbočka 45° kanalizační Pipelife QUANTUM DN 400/200 PVC, SDR 34</t>
  </si>
  <si>
    <t>-1177580336</t>
  </si>
  <si>
    <t>př.č. C.3, D.1.02, D.1.05</t>
  </si>
  <si>
    <t>64</t>
  </si>
  <si>
    <t>892392121</t>
  </si>
  <si>
    <t>Tlaková zkouška vzduchem potrubí DN 400 těsnícím vakem ucpávkovým</t>
  </si>
  <si>
    <t>úsek</t>
  </si>
  <si>
    <t>-1615392742</t>
  </si>
  <si>
    <t>65</t>
  </si>
  <si>
    <t>894411131</t>
  </si>
  <si>
    <t>Zřízení šachet kanalizačních z betonových dílců na potrubí DN nad 300 do 400 dno beton tř. C 25/30</t>
  </si>
  <si>
    <t>-816845400</t>
  </si>
  <si>
    <t>66</t>
  </si>
  <si>
    <t>PFB.1122183A</t>
  </si>
  <si>
    <t>Skruž výšky 500 mm TBS-Q.1 100/50/10 PS</t>
  </si>
  <si>
    <t>875641622</t>
  </si>
  <si>
    <t>67</t>
  </si>
  <si>
    <t>PFB.1121104</t>
  </si>
  <si>
    <t>Konus TBR-Q.1 100-63/58/12 KPS</t>
  </si>
  <si>
    <t>944358526</t>
  </si>
  <si>
    <t>68</t>
  </si>
  <si>
    <t>PFB.1135103</t>
  </si>
  <si>
    <t>Dno jednolité šachtové KOMPAKT TBZ-Q.1 100/63 KOM V25</t>
  </si>
  <si>
    <t>-1612751969</t>
  </si>
  <si>
    <t>69</t>
  </si>
  <si>
    <t>PFB.0006002OZ</t>
  </si>
  <si>
    <t>Těsnění elastomerové pro spojení šachtových dílů  EMT DN 1000</t>
  </si>
  <si>
    <t>-1805822726</t>
  </si>
  <si>
    <t>70</t>
  </si>
  <si>
    <t>899103211</t>
  </si>
  <si>
    <t>Demontáž poklopů litinových nebo ocelových včetně rámů hmotnosti přes 100 do 150 kg</t>
  </si>
  <si>
    <t>-42857998</t>
  </si>
  <si>
    <t>Demontáž poklopů litinových a ocelových včetně rámů, hmotnosti jednotlivě přes 100 do 150 Kg</t>
  </si>
  <si>
    <t>př.č. C.2, D.1.01</t>
  </si>
  <si>
    <t>71</t>
  </si>
  <si>
    <t>899104112</t>
  </si>
  <si>
    <t>Osazení poklopů litinových nebo ocelových včetně rámů pro třídu zatížení D400, E600</t>
  </si>
  <si>
    <t>-525518923</t>
  </si>
  <si>
    <t>72</t>
  </si>
  <si>
    <t>KSI.KDL81BN</t>
  </si>
  <si>
    <t>Kanalizační Poklop Europa 8, rám litinový v.100mm, bez vybrání pro lapač, D 400 bez odvětrání, se zajištěním</t>
  </si>
  <si>
    <t>-987731613</t>
  </si>
  <si>
    <t>73</t>
  </si>
  <si>
    <t>899722113</t>
  </si>
  <si>
    <t>Krytí potrubí z plastů výstražnou fólií z PVC 34cm</t>
  </si>
  <si>
    <t>1629752209</t>
  </si>
  <si>
    <t>Ostatní konstrukce a práce-bourání</t>
  </si>
  <si>
    <t>74</t>
  </si>
  <si>
    <t>919112233</t>
  </si>
  <si>
    <t>Řezání spár pro vytvoření komůrky š 20 mm hl 40 mm pro těsnící zálivku v živičném krytu</t>
  </si>
  <si>
    <t>169474156</t>
  </si>
  <si>
    <t>Řezání dilatačních spár v živičném krytu  vytvoření komůrky pro těsnící zálivku šířky 20 mm, hloubky 40 mm</t>
  </si>
  <si>
    <t xml:space="preserve">výkr.č. C.3.  </t>
  </si>
  <si>
    <t>6+6</t>
  </si>
  <si>
    <t>75</t>
  </si>
  <si>
    <t>919121132</t>
  </si>
  <si>
    <t>Těsnění spár zálivkou za studena pro komůrky š 20 mm hl 40 mm s těsnicím profilem</t>
  </si>
  <si>
    <t>-46459953</t>
  </si>
  <si>
    <t>Utěsnění dilatačních spár zálivkou za studena v cementobetonovém nebo živičném krytu včetně adhezního nátěru s těsnicím profilem pod zálivkou, pro komůrky šířky 20 mm, hloubky 40 mm</t>
  </si>
  <si>
    <t>76</t>
  </si>
  <si>
    <t>919735114</t>
  </si>
  <si>
    <t>Řezání stávajícího živičného krytu hl do 200 mm</t>
  </si>
  <si>
    <t>1835396829</t>
  </si>
  <si>
    <t>77</t>
  </si>
  <si>
    <t>938908411</t>
  </si>
  <si>
    <t>Čištění vozovek splachováním vodou</t>
  </si>
  <si>
    <t>1975491249</t>
  </si>
  <si>
    <t>42*6</t>
  </si>
  <si>
    <t>78</t>
  </si>
  <si>
    <t>938909331</t>
  </si>
  <si>
    <t>Čištění vozovek metením ručně podkladu nebo krytu betonového nebo živičného</t>
  </si>
  <si>
    <t>800879774</t>
  </si>
  <si>
    <t>40*6</t>
  </si>
  <si>
    <t>997</t>
  </si>
  <si>
    <t>Přesun sutě</t>
  </si>
  <si>
    <t>79</t>
  </si>
  <si>
    <t>997006512</t>
  </si>
  <si>
    <t>Vodorovné doprava suti s naložením a složením na skládku do 1 km</t>
  </si>
  <si>
    <t>-59863754</t>
  </si>
  <si>
    <t>Vodorovná doprava suti na skládku s naložením na dopravní prostředek a složením přes 100 m do 1 km</t>
  </si>
  <si>
    <t>80</t>
  </si>
  <si>
    <t>997006519</t>
  </si>
  <si>
    <t>Příplatek k vodorovnému přemístění suti na skládku ZKD 1 km přes 1 km</t>
  </si>
  <si>
    <t>-1983215266</t>
  </si>
  <si>
    <t>Vodorovná doprava suti na skládku s naložením na dopravní prostředek a složením Příplatek k ceně za každý další i započatý 1 km</t>
  </si>
  <si>
    <t>152,817*11 'Přepočtené koeficientem množství</t>
  </si>
  <si>
    <t>81</t>
  </si>
  <si>
    <t>997006551</t>
  </si>
  <si>
    <t>Hrubé urovnání suti na skládce bez zhutnění</t>
  </si>
  <si>
    <t>1078583604</t>
  </si>
  <si>
    <t>82</t>
  </si>
  <si>
    <t>997221615</t>
  </si>
  <si>
    <t>Poplatek za uložení na skládce (skládkovné) stavebního odpadu betonového kód odpadu 17 01 01</t>
  </si>
  <si>
    <t>-699035837</t>
  </si>
  <si>
    <t>59,543</t>
  </si>
  <si>
    <t>83</t>
  </si>
  <si>
    <t>997221645</t>
  </si>
  <si>
    <t>Poplatek za uložení na skládce (skládkovné) odpadu asfaltového bez dehtu kód odpadu 17 03 02</t>
  </si>
  <si>
    <t>-560976875</t>
  </si>
  <si>
    <t>28,882+19,872</t>
  </si>
  <si>
    <t>84</t>
  </si>
  <si>
    <t>997221655</t>
  </si>
  <si>
    <t>1217276945</t>
  </si>
  <si>
    <t>37,05+2,52+4,8</t>
  </si>
  <si>
    <t>85</t>
  </si>
  <si>
    <t>997221873_1R</t>
  </si>
  <si>
    <t>Litina poklopy - suť</t>
  </si>
  <si>
    <t>-233123672</t>
  </si>
  <si>
    <t>0,15</t>
  </si>
  <si>
    <t>998</t>
  </si>
  <si>
    <t>Přesun hmot</t>
  </si>
  <si>
    <t>86</t>
  </si>
  <si>
    <t>998276101</t>
  </si>
  <si>
    <t>Přesun hmot pro trubní vedení z trub z plastických hmot otevřený výkop</t>
  </si>
  <si>
    <t>-152715582</t>
  </si>
  <si>
    <t>833-10 - VON 01 - Vedlejší a ostatní náklady</t>
  </si>
  <si>
    <t>VRN - Vedlejší rozpočtové náklady</t>
  </si>
  <si>
    <t xml:space="preserve">    0 -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</si>
  <si>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</si>
  <si>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</si>
  <si>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</si>
  <si>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</si>
  <si>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</si>
  <si>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</si>
  <si>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</si>
  <si>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</si>
  <si>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</si>
  <si>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 - vytyčení inženýrských sítí</t>
  </si>
  <si>
    <t>soubor</t>
  </si>
  <si>
    <t>410900778</t>
  </si>
  <si>
    <t>012303000</t>
  </si>
  <si>
    <t>Geodetické práce po výstavbě</t>
  </si>
  <si>
    <t>kpl</t>
  </si>
  <si>
    <t>1024</t>
  </si>
  <si>
    <t>-44055287</t>
  </si>
  <si>
    <t>Průzkumné, geodetické a projektové práce geodetické práce po výstavbě</t>
  </si>
  <si>
    <t xml:space="preserve">Zaměření provede, ověří a předá oprávněný zeměměřický inženýr. Zaměření bude provedeno dle směrnice VAK Pardubice. Bude předáno </t>
  </si>
  <si>
    <t>3x v tištěné formě a 1x v digitální formě</t>
  </si>
  <si>
    <t>013244000_1R</t>
  </si>
  <si>
    <t>Plán zásad organizace výstavby</t>
  </si>
  <si>
    <t>4936503</t>
  </si>
  <si>
    <t>013244000_2R</t>
  </si>
  <si>
    <t>Prováděcí dokumentace organizace dopravy v průběhu stavby</t>
  </si>
  <si>
    <t>804169846</t>
  </si>
  <si>
    <t>013254000_1R</t>
  </si>
  <si>
    <t>Dokumentace skutečného provedení stavby</t>
  </si>
  <si>
    <t>-1993945289</t>
  </si>
  <si>
    <t>Kompletní DSP zpracovaná dle vyhl.č.499/2006 Sb. O dokumentaci staveb.</t>
  </si>
  <si>
    <t>Dokumentace bude zpracována a předána ve 3 vyhotoveních v tištěné formě a 1x v digitální formě.</t>
  </si>
  <si>
    <t>VRN3</t>
  </si>
  <si>
    <t>Zařízení staveniště</t>
  </si>
  <si>
    <t>030001000_1R</t>
  </si>
  <si>
    <t>Zajištění kompletního zařízení staveniště včetně připojení na inž. sítě</t>
  </si>
  <si>
    <t>1144725183</t>
  </si>
  <si>
    <t>dle plánu zása organizace výstavby</t>
  </si>
  <si>
    <t>034403000_1R</t>
  </si>
  <si>
    <t>Dopravní značení na staveništi</t>
  </si>
  <si>
    <t>505563689</t>
  </si>
  <si>
    <t>039103000_1R</t>
  </si>
  <si>
    <t>Rozebrání, bourání a odvoz zařízení staveniště</t>
  </si>
  <si>
    <t>1950908603</t>
  </si>
  <si>
    <t>Likvidace zařízení staveniště</t>
  </si>
  <si>
    <t>VRN4</t>
  </si>
  <si>
    <t>Inženýrská činnost</t>
  </si>
  <si>
    <t>041903000</t>
  </si>
  <si>
    <t>Dozor jiné osoby</t>
  </si>
  <si>
    <t>1981120556</t>
  </si>
  <si>
    <t>Inženýrská činnost dozory dozor jiné osoby</t>
  </si>
  <si>
    <t>042503000</t>
  </si>
  <si>
    <t>Plán BOZP na staveništi</t>
  </si>
  <si>
    <t>-2024035696</t>
  </si>
  <si>
    <t>Inženýrská činnost posudky plán BOZP na staveništi</t>
  </si>
  <si>
    <t>VRN5</t>
  </si>
  <si>
    <t>Finanční náklady</t>
  </si>
  <si>
    <t>053002000</t>
  </si>
  <si>
    <t>Poplatky</t>
  </si>
  <si>
    <t>-1789499970</t>
  </si>
  <si>
    <t>př C.2</t>
  </si>
  <si>
    <t>délka záboru 32,0 m</t>
  </si>
  <si>
    <t>šířka záboru 6,0 m2</t>
  </si>
  <si>
    <t>počet dnů záboru 20</t>
  </si>
  <si>
    <t>(32*6)*20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</si>
</sst>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opLeftCell="A133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93"/>
      <c r="AS2" s="293"/>
      <c r="AT2" s="293"/>
      <c r="AU2" s="293"/>
      <c r="AV2" s="293"/>
      <c r="AW2" s="293"/>
      <c r="AX2" s="293"/>
      <c r="AY2" s="293"/>
      <c r="AZ2" s="293"/>
      <c r="BA2" s="293"/>
      <c r="BB2" s="293"/>
      <c r="BC2" s="293"/>
      <c r="BD2" s="293"/>
      <c r="BE2" s="293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56" t="s">
        <v>14</v>
      </c>
      <c r="L5" s="257"/>
      <c r="M5" s="257"/>
      <c r="N5" s="257"/>
      <c r="O5" s="257"/>
      <c r="P5" s="257"/>
      <c r="Q5" s="257"/>
      <c r="R5" s="257"/>
      <c r="S5" s="257"/>
      <c r="T5" s="257"/>
      <c r="U5" s="257"/>
      <c r="V5" s="257"/>
      <c r="W5" s="257"/>
      <c r="X5" s="257"/>
      <c r="Y5" s="257"/>
      <c r="Z5" s="257"/>
      <c r="AA5" s="257"/>
      <c r="AB5" s="257"/>
      <c r="AC5" s="257"/>
      <c r="AD5" s="257"/>
      <c r="AE5" s="257"/>
      <c r="AF5" s="257"/>
      <c r="AG5" s="257"/>
      <c r="AH5" s="257"/>
      <c r="AI5" s="257"/>
      <c r="AJ5" s="257"/>
      <c r="AK5" s="257"/>
      <c r="AL5" s="257"/>
      <c r="AM5" s="257"/>
      <c r="AN5" s="257"/>
      <c r="AO5" s="257"/>
      <c r="AP5" s="22"/>
      <c r="AQ5" s="22"/>
      <c r="AR5" s="20"/>
      <c r="BE5" s="253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58" t="s">
        <v>17</v>
      </c>
      <c r="L6" s="257"/>
      <c r="M6" s="257"/>
      <c r="N6" s="257"/>
      <c r="O6" s="257"/>
      <c r="P6" s="257"/>
      <c r="Q6" s="257"/>
      <c r="R6" s="257"/>
      <c r="S6" s="257"/>
      <c r="T6" s="257"/>
      <c r="U6" s="257"/>
      <c r="V6" s="257"/>
      <c r="W6" s="257"/>
      <c r="X6" s="257"/>
      <c r="Y6" s="257"/>
      <c r="Z6" s="257"/>
      <c r="AA6" s="257"/>
      <c r="AB6" s="257"/>
      <c r="AC6" s="257"/>
      <c r="AD6" s="257"/>
      <c r="AE6" s="257"/>
      <c r="AF6" s="257"/>
      <c r="AG6" s="257"/>
      <c r="AH6" s="257"/>
      <c r="AI6" s="257"/>
      <c r="AJ6" s="257"/>
      <c r="AK6" s="257"/>
      <c r="AL6" s="257"/>
      <c r="AM6" s="257"/>
      <c r="AN6" s="257"/>
      <c r="AO6" s="257"/>
      <c r="AP6" s="22"/>
      <c r="AQ6" s="22"/>
      <c r="AR6" s="20"/>
      <c r="BE6" s="254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54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54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54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254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254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54"/>
      <c r="BS12" s="17" t="s">
        <v>6</v>
      </c>
    </row>
    <row r="13" spans="1:74" s="1" customFormat="1" ht="12" customHeight="1">
      <c r="B13" s="21"/>
      <c r="C13" s="22"/>
      <c r="D13" s="29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31</v>
      </c>
      <c r="AO13" s="22"/>
      <c r="AP13" s="22"/>
      <c r="AQ13" s="22"/>
      <c r="AR13" s="20"/>
      <c r="BE13" s="254"/>
      <c r="BS13" s="17" t="s">
        <v>6</v>
      </c>
    </row>
    <row r="14" spans="1:74" ht="12.75">
      <c r="B14" s="21"/>
      <c r="C14" s="22"/>
      <c r="D14" s="22"/>
      <c r="E14" s="259" t="s">
        <v>31</v>
      </c>
      <c r="F14" s="260"/>
      <c r="G14" s="260"/>
      <c r="H14" s="260"/>
      <c r="I14" s="260"/>
      <c r="J14" s="260"/>
      <c r="K14" s="260"/>
      <c r="L14" s="260"/>
      <c r="M14" s="260"/>
      <c r="N14" s="260"/>
      <c r="O14" s="260"/>
      <c r="P14" s="260"/>
      <c r="Q14" s="260"/>
      <c r="R14" s="260"/>
      <c r="S14" s="260"/>
      <c r="T14" s="260"/>
      <c r="U14" s="260"/>
      <c r="V14" s="260"/>
      <c r="W14" s="260"/>
      <c r="X14" s="260"/>
      <c r="Y14" s="260"/>
      <c r="Z14" s="260"/>
      <c r="AA14" s="260"/>
      <c r="AB14" s="260"/>
      <c r="AC14" s="260"/>
      <c r="AD14" s="260"/>
      <c r="AE14" s="260"/>
      <c r="AF14" s="260"/>
      <c r="AG14" s="260"/>
      <c r="AH14" s="260"/>
      <c r="AI14" s="260"/>
      <c r="AJ14" s="260"/>
      <c r="AK14" s="29" t="s">
        <v>28</v>
      </c>
      <c r="AL14" s="22"/>
      <c r="AM14" s="22"/>
      <c r="AN14" s="31" t="s">
        <v>31</v>
      </c>
      <c r="AO14" s="22"/>
      <c r="AP14" s="22"/>
      <c r="AQ14" s="22"/>
      <c r="AR14" s="20"/>
      <c r="BE14" s="254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54"/>
      <c r="BS15" s="17" t="s">
        <v>4</v>
      </c>
    </row>
    <row r="16" spans="1:74" s="1" customFormat="1" ht="12" customHeight="1">
      <c r="B16" s="21"/>
      <c r="C16" s="22"/>
      <c r="D16" s="29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33</v>
      </c>
      <c r="AO16" s="22"/>
      <c r="AP16" s="22"/>
      <c r="AQ16" s="22"/>
      <c r="AR16" s="20"/>
      <c r="BE16" s="254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35</v>
      </c>
      <c r="AO17" s="22"/>
      <c r="AP17" s="22"/>
      <c r="AQ17" s="22"/>
      <c r="AR17" s="20"/>
      <c r="BE17" s="254"/>
      <c r="BS17" s="17" t="s">
        <v>36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54"/>
      <c r="BS18" s="17" t="s">
        <v>6</v>
      </c>
    </row>
    <row r="19" spans="1:71" s="1" customFormat="1" ht="12" customHeight="1">
      <c r="B19" s="21"/>
      <c r="C19" s="22"/>
      <c r="D19" s="29" t="s">
        <v>37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54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38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254"/>
      <c r="BS20" s="17" t="s">
        <v>36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54"/>
    </row>
    <row r="22" spans="1:71" s="1" customFormat="1" ht="12" customHeight="1">
      <c r="B22" s="21"/>
      <c r="C22" s="22"/>
      <c r="D22" s="29" t="s">
        <v>39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54"/>
    </row>
    <row r="23" spans="1:71" s="1" customFormat="1" ht="16.5" customHeight="1">
      <c r="B23" s="21"/>
      <c r="C23" s="22"/>
      <c r="D23" s="22"/>
      <c r="E23" s="261" t="s">
        <v>1</v>
      </c>
      <c r="F23" s="261"/>
      <c r="G23" s="261"/>
      <c r="H23" s="261"/>
      <c r="I23" s="261"/>
      <c r="J23" s="261"/>
      <c r="K23" s="261"/>
      <c r="L23" s="261"/>
      <c r="M23" s="261"/>
      <c r="N23" s="261"/>
      <c r="O23" s="261"/>
      <c r="P23" s="261"/>
      <c r="Q23" s="261"/>
      <c r="R23" s="261"/>
      <c r="S23" s="261"/>
      <c r="T23" s="261"/>
      <c r="U23" s="261"/>
      <c r="V23" s="261"/>
      <c r="W23" s="261"/>
      <c r="X23" s="261"/>
      <c r="Y23" s="261"/>
      <c r="Z23" s="261"/>
      <c r="AA23" s="261"/>
      <c r="AB23" s="261"/>
      <c r="AC23" s="261"/>
      <c r="AD23" s="261"/>
      <c r="AE23" s="261"/>
      <c r="AF23" s="261"/>
      <c r="AG23" s="261"/>
      <c r="AH23" s="261"/>
      <c r="AI23" s="261"/>
      <c r="AJ23" s="261"/>
      <c r="AK23" s="261"/>
      <c r="AL23" s="261"/>
      <c r="AM23" s="261"/>
      <c r="AN23" s="261"/>
      <c r="AO23" s="22"/>
      <c r="AP23" s="22"/>
      <c r="AQ23" s="22"/>
      <c r="AR23" s="20"/>
      <c r="BE23" s="254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54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54"/>
    </row>
    <row r="26" spans="1:71" s="2" customFormat="1" ht="25.9" customHeight="1">
      <c r="A26" s="34"/>
      <c r="B26" s="35"/>
      <c r="C26" s="36"/>
      <c r="D26" s="37" t="s">
        <v>40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62">
        <f>ROUND(AG94,2)</f>
        <v>0</v>
      </c>
      <c r="AL26" s="263"/>
      <c r="AM26" s="263"/>
      <c r="AN26" s="263"/>
      <c r="AO26" s="263"/>
      <c r="AP26" s="36"/>
      <c r="AQ26" s="36"/>
      <c r="AR26" s="39"/>
      <c r="BE26" s="254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54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64" t="s">
        <v>41</v>
      </c>
      <c r="M28" s="264"/>
      <c r="N28" s="264"/>
      <c r="O28" s="264"/>
      <c r="P28" s="264"/>
      <c r="Q28" s="36"/>
      <c r="R28" s="36"/>
      <c r="S28" s="36"/>
      <c r="T28" s="36"/>
      <c r="U28" s="36"/>
      <c r="V28" s="36"/>
      <c r="W28" s="264" t="s">
        <v>42</v>
      </c>
      <c r="X28" s="264"/>
      <c r="Y28" s="264"/>
      <c r="Z28" s="264"/>
      <c r="AA28" s="264"/>
      <c r="AB28" s="264"/>
      <c r="AC28" s="264"/>
      <c r="AD28" s="264"/>
      <c r="AE28" s="264"/>
      <c r="AF28" s="36"/>
      <c r="AG28" s="36"/>
      <c r="AH28" s="36"/>
      <c r="AI28" s="36"/>
      <c r="AJ28" s="36"/>
      <c r="AK28" s="264" t="s">
        <v>43</v>
      </c>
      <c r="AL28" s="264"/>
      <c r="AM28" s="264"/>
      <c r="AN28" s="264"/>
      <c r="AO28" s="264"/>
      <c r="AP28" s="36"/>
      <c r="AQ28" s="36"/>
      <c r="AR28" s="39"/>
      <c r="BE28" s="254"/>
    </row>
    <row r="29" spans="1:71" s="3" customFormat="1" ht="14.45" customHeight="1">
      <c r="B29" s="40"/>
      <c r="C29" s="41"/>
      <c r="D29" s="29" t="s">
        <v>44</v>
      </c>
      <c r="E29" s="41"/>
      <c r="F29" s="29" t="s">
        <v>45</v>
      </c>
      <c r="G29" s="41"/>
      <c r="H29" s="41"/>
      <c r="I29" s="41"/>
      <c r="J29" s="41"/>
      <c r="K29" s="41"/>
      <c r="L29" s="267">
        <v>0.21</v>
      </c>
      <c r="M29" s="266"/>
      <c r="N29" s="266"/>
      <c r="O29" s="266"/>
      <c r="P29" s="266"/>
      <c r="Q29" s="41"/>
      <c r="R29" s="41"/>
      <c r="S29" s="41"/>
      <c r="T29" s="41"/>
      <c r="U29" s="41"/>
      <c r="V29" s="41"/>
      <c r="W29" s="265">
        <f>ROUND(AZ94, 2)</f>
        <v>0</v>
      </c>
      <c r="X29" s="266"/>
      <c r="Y29" s="266"/>
      <c r="Z29" s="266"/>
      <c r="AA29" s="266"/>
      <c r="AB29" s="266"/>
      <c r="AC29" s="266"/>
      <c r="AD29" s="266"/>
      <c r="AE29" s="266"/>
      <c r="AF29" s="41"/>
      <c r="AG29" s="41"/>
      <c r="AH29" s="41"/>
      <c r="AI29" s="41"/>
      <c r="AJ29" s="41"/>
      <c r="AK29" s="265">
        <f>ROUND(AV94, 2)</f>
        <v>0</v>
      </c>
      <c r="AL29" s="266"/>
      <c r="AM29" s="266"/>
      <c r="AN29" s="266"/>
      <c r="AO29" s="266"/>
      <c r="AP29" s="41"/>
      <c r="AQ29" s="41"/>
      <c r="AR29" s="42"/>
      <c r="BE29" s="255"/>
    </row>
    <row r="30" spans="1:71" s="3" customFormat="1" ht="14.45" customHeight="1">
      <c r="B30" s="40"/>
      <c r="C30" s="41"/>
      <c r="D30" s="41"/>
      <c r="E30" s="41"/>
      <c r="F30" s="29" t="s">
        <v>46</v>
      </c>
      <c r="G30" s="41"/>
      <c r="H30" s="41"/>
      <c r="I30" s="41"/>
      <c r="J30" s="41"/>
      <c r="K30" s="41"/>
      <c r="L30" s="267">
        <v>0.15</v>
      </c>
      <c r="M30" s="266"/>
      <c r="N30" s="266"/>
      <c r="O30" s="266"/>
      <c r="P30" s="266"/>
      <c r="Q30" s="41"/>
      <c r="R30" s="41"/>
      <c r="S30" s="41"/>
      <c r="T30" s="41"/>
      <c r="U30" s="41"/>
      <c r="V30" s="41"/>
      <c r="W30" s="265">
        <f>ROUND(BA94, 2)</f>
        <v>0</v>
      </c>
      <c r="X30" s="266"/>
      <c r="Y30" s="266"/>
      <c r="Z30" s="266"/>
      <c r="AA30" s="266"/>
      <c r="AB30" s="266"/>
      <c r="AC30" s="266"/>
      <c r="AD30" s="266"/>
      <c r="AE30" s="266"/>
      <c r="AF30" s="41"/>
      <c r="AG30" s="41"/>
      <c r="AH30" s="41"/>
      <c r="AI30" s="41"/>
      <c r="AJ30" s="41"/>
      <c r="AK30" s="265">
        <f>ROUND(AW94, 2)</f>
        <v>0</v>
      </c>
      <c r="AL30" s="266"/>
      <c r="AM30" s="266"/>
      <c r="AN30" s="266"/>
      <c r="AO30" s="266"/>
      <c r="AP30" s="41"/>
      <c r="AQ30" s="41"/>
      <c r="AR30" s="42"/>
      <c r="BE30" s="255"/>
    </row>
    <row r="31" spans="1:71" s="3" customFormat="1" ht="14.45" hidden="1" customHeight="1">
      <c r="B31" s="40"/>
      <c r="C31" s="41"/>
      <c r="D31" s="41"/>
      <c r="E31" s="41"/>
      <c r="F31" s="29" t="s">
        <v>47</v>
      </c>
      <c r="G31" s="41"/>
      <c r="H31" s="41"/>
      <c r="I31" s="41"/>
      <c r="J31" s="41"/>
      <c r="K31" s="41"/>
      <c r="L31" s="267">
        <v>0.21</v>
      </c>
      <c r="M31" s="266"/>
      <c r="N31" s="266"/>
      <c r="O31" s="266"/>
      <c r="P31" s="266"/>
      <c r="Q31" s="41"/>
      <c r="R31" s="41"/>
      <c r="S31" s="41"/>
      <c r="T31" s="41"/>
      <c r="U31" s="41"/>
      <c r="V31" s="41"/>
      <c r="W31" s="265">
        <f>ROUND(BB94, 2)</f>
        <v>0</v>
      </c>
      <c r="X31" s="266"/>
      <c r="Y31" s="266"/>
      <c r="Z31" s="266"/>
      <c r="AA31" s="266"/>
      <c r="AB31" s="266"/>
      <c r="AC31" s="266"/>
      <c r="AD31" s="266"/>
      <c r="AE31" s="266"/>
      <c r="AF31" s="41"/>
      <c r="AG31" s="41"/>
      <c r="AH31" s="41"/>
      <c r="AI31" s="41"/>
      <c r="AJ31" s="41"/>
      <c r="AK31" s="265">
        <v>0</v>
      </c>
      <c r="AL31" s="266"/>
      <c r="AM31" s="266"/>
      <c r="AN31" s="266"/>
      <c r="AO31" s="266"/>
      <c r="AP31" s="41"/>
      <c r="AQ31" s="41"/>
      <c r="AR31" s="42"/>
      <c r="BE31" s="255"/>
    </row>
    <row r="32" spans="1:71" s="3" customFormat="1" ht="14.45" hidden="1" customHeight="1">
      <c r="B32" s="40"/>
      <c r="C32" s="41"/>
      <c r="D32" s="41"/>
      <c r="E32" s="41"/>
      <c r="F32" s="29" t="s">
        <v>48</v>
      </c>
      <c r="G32" s="41"/>
      <c r="H32" s="41"/>
      <c r="I32" s="41"/>
      <c r="J32" s="41"/>
      <c r="K32" s="41"/>
      <c r="L32" s="267">
        <v>0.15</v>
      </c>
      <c r="M32" s="266"/>
      <c r="N32" s="266"/>
      <c r="O32" s="266"/>
      <c r="P32" s="266"/>
      <c r="Q32" s="41"/>
      <c r="R32" s="41"/>
      <c r="S32" s="41"/>
      <c r="T32" s="41"/>
      <c r="U32" s="41"/>
      <c r="V32" s="41"/>
      <c r="W32" s="265">
        <f>ROUND(BC94, 2)</f>
        <v>0</v>
      </c>
      <c r="X32" s="266"/>
      <c r="Y32" s="266"/>
      <c r="Z32" s="266"/>
      <c r="AA32" s="266"/>
      <c r="AB32" s="266"/>
      <c r="AC32" s="266"/>
      <c r="AD32" s="266"/>
      <c r="AE32" s="266"/>
      <c r="AF32" s="41"/>
      <c r="AG32" s="41"/>
      <c r="AH32" s="41"/>
      <c r="AI32" s="41"/>
      <c r="AJ32" s="41"/>
      <c r="AK32" s="265">
        <v>0</v>
      </c>
      <c r="AL32" s="266"/>
      <c r="AM32" s="266"/>
      <c r="AN32" s="266"/>
      <c r="AO32" s="266"/>
      <c r="AP32" s="41"/>
      <c r="AQ32" s="41"/>
      <c r="AR32" s="42"/>
      <c r="BE32" s="255"/>
    </row>
    <row r="33" spans="1:57" s="3" customFormat="1" ht="14.45" hidden="1" customHeight="1">
      <c r="B33" s="40"/>
      <c r="C33" s="41"/>
      <c r="D33" s="41"/>
      <c r="E33" s="41"/>
      <c r="F33" s="29" t="s">
        <v>49</v>
      </c>
      <c r="G33" s="41"/>
      <c r="H33" s="41"/>
      <c r="I33" s="41"/>
      <c r="J33" s="41"/>
      <c r="K33" s="41"/>
      <c r="L33" s="267">
        <v>0</v>
      </c>
      <c r="M33" s="266"/>
      <c r="N33" s="266"/>
      <c r="O33" s="266"/>
      <c r="P33" s="266"/>
      <c r="Q33" s="41"/>
      <c r="R33" s="41"/>
      <c r="S33" s="41"/>
      <c r="T33" s="41"/>
      <c r="U33" s="41"/>
      <c r="V33" s="41"/>
      <c r="W33" s="265">
        <f>ROUND(BD94, 2)</f>
        <v>0</v>
      </c>
      <c r="X33" s="266"/>
      <c r="Y33" s="266"/>
      <c r="Z33" s="266"/>
      <c r="AA33" s="266"/>
      <c r="AB33" s="266"/>
      <c r="AC33" s="266"/>
      <c r="AD33" s="266"/>
      <c r="AE33" s="266"/>
      <c r="AF33" s="41"/>
      <c r="AG33" s="41"/>
      <c r="AH33" s="41"/>
      <c r="AI33" s="41"/>
      <c r="AJ33" s="41"/>
      <c r="AK33" s="265">
        <v>0</v>
      </c>
      <c r="AL33" s="266"/>
      <c r="AM33" s="266"/>
      <c r="AN33" s="266"/>
      <c r="AO33" s="266"/>
      <c r="AP33" s="41"/>
      <c r="AQ33" s="41"/>
      <c r="AR33" s="42"/>
      <c r="BE33" s="255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54"/>
    </row>
    <row r="35" spans="1:57" s="2" customFormat="1" ht="25.9" customHeight="1">
      <c r="A35" s="34"/>
      <c r="B35" s="35"/>
      <c r="C35" s="43"/>
      <c r="D35" s="44" t="s">
        <v>50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51</v>
      </c>
      <c r="U35" s="45"/>
      <c r="V35" s="45"/>
      <c r="W35" s="45"/>
      <c r="X35" s="268" t="s">
        <v>52</v>
      </c>
      <c r="Y35" s="269"/>
      <c r="Z35" s="269"/>
      <c r="AA35" s="269"/>
      <c r="AB35" s="269"/>
      <c r="AC35" s="45"/>
      <c r="AD35" s="45"/>
      <c r="AE35" s="45"/>
      <c r="AF35" s="45"/>
      <c r="AG35" s="45"/>
      <c r="AH35" s="45"/>
      <c r="AI35" s="45"/>
      <c r="AJ35" s="45"/>
      <c r="AK35" s="270">
        <f>SUM(AK26:AK33)</f>
        <v>0</v>
      </c>
      <c r="AL35" s="269"/>
      <c r="AM35" s="269"/>
      <c r="AN35" s="269"/>
      <c r="AO35" s="271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53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54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55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56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55</v>
      </c>
      <c r="AI60" s="38"/>
      <c r="AJ60" s="38"/>
      <c r="AK60" s="38"/>
      <c r="AL60" s="38"/>
      <c r="AM60" s="52" t="s">
        <v>56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57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58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55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56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55</v>
      </c>
      <c r="AI75" s="38"/>
      <c r="AJ75" s="38"/>
      <c r="AK75" s="38"/>
      <c r="AL75" s="38"/>
      <c r="AM75" s="52" t="s">
        <v>56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59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833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72" t="str">
        <f>K6</f>
        <v>Pardubice, ul. K Blahobytu - kanalizace</v>
      </c>
      <c r="M85" s="273"/>
      <c r="N85" s="273"/>
      <c r="O85" s="273"/>
      <c r="P85" s="273"/>
      <c r="Q85" s="273"/>
      <c r="R85" s="273"/>
      <c r="S85" s="273"/>
      <c r="T85" s="273"/>
      <c r="U85" s="273"/>
      <c r="V85" s="273"/>
      <c r="W85" s="273"/>
      <c r="X85" s="273"/>
      <c r="Y85" s="273"/>
      <c r="Z85" s="273"/>
      <c r="AA85" s="273"/>
      <c r="AB85" s="273"/>
      <c r="AC85" s="273"/>
      <c r="AD85" s="273"/>
      <c r="AE85" s="273"/>
      <c r="AF85" s="273"/>
      <c r="AG85" s="273"/>
      <c r="AH85" s="273"/>
      <c r="AI85" s="273"/>
      <c r="AJ85" s="273"/>
      <c r="AK85" s="273"/>
      <c r="AL85" s="273"/>
      <c r="AM85" s="273"/>
      <c r="AN85" s="273"/>
      <c r="AO85" s="273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Pardubice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74" t="str">
        <f>IF(AN8= "","",AN8)</f>
        <v>10. 2. 2022</v>
      </c>
      <c r="AN87" s="274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Vodovody a kanalizace Pardubice, a.s.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32</v>
      </c>
      <c r="AJ89" s="36"/>
      <c r="AK89" s="36"/>
      <c r="AL89" s="36"/>
      <c r="AM89" s="275" t="str">
        <f>IF(E17="","",E17)</f>
        <v>VK PROJEKT, spol. s r.o.</v>
      </c>
      <c r="AN89" s="276"/>
      <c r="AO89" s="276"/>
      <c r="AP89" s="276"/>
      <c r="AQ89" s="36"/>
      <c r="AR89" s="39"/>
      <c r="AS89" s="277" t="s">
        <v>60</v>
      </c>
      <c r="AT89" s="278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30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37</v>
      </c>
      <c r="AJ90" s="36"/>
      <c r="AK90" s="36"/>
      <c r="AL90" s="36"/>
      <c r="AM90" s="275" t="str">
        <f>IF(E20="","",E20)</f>
        <v>Ladislav Konvalina</v>
      </c>
      <c r="AN90" s="276"/>
      <c r="AO90" s="276"/>
      <c r="AP90" s="276"/>
      <c r="AQ90" s="36"/>
      <c r="AR90" s="39"/>
      <c r="AS90" s="279"/>
      <c r="AT90" s="280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81"/>
      <c r="AT91" s="282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83" t="s">
        <v>61</v>
      </c>
      <c r="D92" s="284"/>
      <c r="E92" s="284"/>
      <c r="F92" s="284"/>
      <c r="G92" s="284"/>
      <c r="H92" s="73"/>
      <c r="I92" s="285" t="s">
        <v>62</v>
      </c>
      <c r="J92" s="284"/>
      <c r="K92" s="284"/>
      <c r="L92" s="284"/>
      <c r="M92" s="284"/>
      <c r="N92" s="284"/>
      <c r="O92" s="284"/>
      <c r="P92" s="284"/>
      <c r="Q92" s="284"/>
      <c r="R92" s="284"/>
      <c r="S92" s="284"/>
      <c r="T92" s="284"/>
      <c r="U92" s="284"/>
      <c r="V92" s="284"/>
      <c r="W92" s="284"/>
      <c r="X92" s="284"/>
      <c r="Y92" s="284"/>
      <c r="Z92" s="284"/>
      <c r="AA92" s="284"/>
      <c r="AB92" s="284"/>
      <c r="AC92" s="284"/>
      <c r="AD92" s="284"/>
      <c r="AE92" s="284"/>
      <c r="AF92" s="284"/>
      <c r="AG92" s="286" t="s">
        <v>63</v>
      </c>
      <c r="AH92" s="284"/>
      <c r="AI92" s="284"/>
      <c r="AJ92" s="284"/>
      <c r="AK92" s="284"/>
      <c r="AL92" s="284"/>
      <c r="AM92" s="284"/>
      <c r="AN92" s="285" t="s">
        <v>64</v>
      </c>
      <c r="AO92" s="284"/>
      <c r="AP92" s="287"/>
      <c r="AQ92" s="74" t="s">
        <v>65</v>
      </c>
      <c r="AR92" s="39"/>
      <c r="AS92" s="75" t="s">
        <v>66</v>
      </c>
      <c r="AT92" s="76" t="s">
        <v>67</v>
      </c>
      <c r="AU92" s="76" t="s">
        <v>68</v>
      </c>
      <c r="AV92" s="76" t="s">
        <v>69</v>
      </c>
      <c r="AW92" s="76" t="s">
        <v>70</v>
      </c>
      <c r="AX92" s="76" t="s">
        <v>71</v>
      </c>
      <c r="AY92" s="76" t="s">
        <v>72</v>
      </c>
      <c r="AZ92" s="76" t="s">
        <v>73</v>
      </c>
      <c r="BA92" s="76" t="s">
        <v>74</v>
      </c>
      <c r="BB92" s="76" t="s">
        <v>75</v>
      </c>
      <c r="BC92" s="76" t="s">
        <v>76</v>
      </c>
      <c r="BD92" s="77" t="s">
        <v>77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78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91">
        <f>ROUND(SUM(AG95:AG96),2)</f>
        <v>0</v>
      </c>
      <c r="AH94" s="291"/>
      <c r="AI94" s="291"/>
      <c r="AJ94" s="291"/>
      <c r="AK94" s="291"/>
      <c r="AL94" s="291"/>
      <c r="AM94" s="291"/>
      <c r="AN94" s="292">
        <f>SUM(AG94,AT94)</f>
        <v>0</v>
      </c>
      <c r="AO94" s="292"/>
      <c r="AP94" s="292"/>
      <c r="AQ94" s="85" t="s">
        <v>1</v>
      </c>
      <c r="AR94" s="86"/>
      <c r="AS94" s="87">
        <f>ROUND(SUM(AS95:AS96),2)</f>
        <v>0</v>
      </c>
      <c r="AT94" s="88">
        <f>ROUND(SUM(AV94:AW94),2)</f>
        <v>0</v>
      </c>
      <c r="AU94" s="89">
        <f>ROUND(SUM(AU95:AU96),5)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ROUND(SUM(AZ95:AZ96),2)</f>
        <v>0</v>
      </c>
      <c r="BA94" s="88">
        <f>ROUND(SUM(BA95:BA96),2)</f>
        <v>0</v>
      </c>
      <c r="BB94" s="88">
        <f>ROUND(SUM(BB95:BB96),2)</f>
        <v>0</v>
      </c>
      <c r="BC94" s="88">
        <f>ROUND(SUM(BC95:BC96),2)</f>
        <v>0</v>
      </c>
      <c r="BD94" s="90">
        <f>ROUND(SUM(BD95:BD96),2)</f>
        <v>0</v>
      </c>
      <c r="BS94" s="91" t="s">
        <v>79</v>
      </c>
      <c r="BT94" s="91" t="s">
        <v>80</v>
      </c>
      <c r="BU94" s="92" t="s">
        <v>81</v>
      </c>
      <c r="BV94" s="91" t="s">
        <v>82</v>
      </c>
      <c r="BW94" s="91" t="s">
        <v>5</v>
      </c>
      <c r="BX94" s="91" t="s">
        <v>83</v>
      </c>
      <c r="CL94" s="91" t="s">
        <v>1</v>
      </c>
    </row>
    <row r="95" spans="1:91" s="7" customFormat="1" ht="16.5" customHeight="1">
      <c r="A95" s="93" t="s">
        <v>84</v>
      </c>
      <c r="B95" s="94"/>
      <c r="C95" s="95"/>
      <c r="D95" s="290" t="s">
        <v>85</v>
      </c>
      <c r="E95" s="290"/>
      <c r="F95" s="290"/>
      <c r="G95" s="290"/>
      <c r="H95" s="290"/>
      <c r="I95" s="96"/>
      <c r="J95" s="290" t="s">
        <v>86</v>
      </c>
      <c r="K95" s="290"/>
      <c r="L95" s="290"/>
      <c r="M95" s="290"/>
      <c r="N95" s="290"/>
      <c r="O95" s="290"/>
      <c r="P95" s="290"/>
      <c r="Q95" s="290"/>
      <c r="R95" s="290"/>
      <c r="S95" s="290"/>
      <c r="T95" s="290"/>
      <c r="U95" s="290"/>
      <c r="V95" s="290"/>
      <c r="W95" s="290"/>
      <c r="X95" s="290"/>
      <c r="Y95" s="290"/>
      <c r="Z95" s="290"/>
      <c r="AA95" s="290"/>
      <c r="AB95" s="290"/>
      <c r="AC95" s="290"/>
      <c r="AD95" s="290"/>
      <c r="AE95" s="290"/>
      <c r="AF95" s="290"/>
      <c r="AG95" s="288">
        <f>'833-01 - IO 01 Kanalizace'!J30</f>
        <v>0</v>
      </c>
      <c r="AH95" s="289"/>
      <c r="AI95" s="289"/>
      <c r="AJ95" s="289"/>
      <c r="AK95" s="289"/>
      <c r="AL95" s="289"/>
      <c r="AM95" s="289"/>
      <c r="AN95" s="288">
        <f>SUM(AG95,AT95)</f>
        <v>0</v>
      </c>
      <c r="AO95" s="289"/>
      <c r="AP95" s="289"/>
      <c r="AQ95" s="97" t="s">
        <v>87</v>
      </c>
      <c r="AR95" s="98"/>
      <c r="AS95" s="99">
        <v>0</v>
      </c>
      <c r="AT95" s="100">
        <f>ROUND(SUM(AV95:AW95),2)</f>
        <v>0</v>
      </c>
      <c r="AU95" s="101">
        <f>'833-01 - IO 01 Kanalizace'!P126</f>
        <v>0</v>
      </c>
      <c r="AV95" s="100">
        <f>'833-01 - IO 01 Kanalizace'!J33</f>
        <v>0</v>
      </c>
      <c r="AW95" s="100">
        <f>'833-01 - IO 01 Kanalizace'!J34</f>
        <v>0</v>
      </c>
      <c r="AX95" s="100">
        <f>'833-01 - IO 01 Kanalizace'!J35</f>
        <v>0</v>
      </c>
      <c r="AY95" s="100">
        <f>'833-01 - IO 01 Kanalizace'!J36</f>
        <v>0</v>
      </c>
      <c r="AZ95" s="100">
        <f>'833-01 - IO 01 Kanalizace'!F33</f>
        <v>0</v>
      </c>
      <c r="BA95" s="100">
        <f>'833-01 - IO 01 Kanalizace'!F34</f>
        <v>0</v>
      </c>
      <c r="BB95" s="100">
        <f>'833-01 - IO 01 Kanalizace'!F35</f>
        <v>0</v>
      </c>
      <c r="BC95" s="100">
        <f>'833-01 - IO 01 Kanalizace'!F36</f>
        <v>0</v>
      </c>
      <c r="BD95" s="102">
        <f>'833-01 - IO 01 Kanalizace'!F37</f>
        <v>0</v>
      </c>
      <c r="BT95" s="103" t="s">
        <v>88</v>
      </c>
      <c r="BV95" s="103" t="s">
        <v>82</v>
      </c>
      <c r="BW95" s="103" t="s">
        <v>89</v>
      </c>
      <c r="BX95" s="103" t="s">
        <v>5</v>
      </c>
      <c r="CL95" s="103" t="s">
        <v>1</v>
      </c>
      <c r="CM95" s="103" t="s">
        <v>90</v>
      </c>
    </row>
    <row r="96" spans="1:91" s="7" customFormat="1" ht="16.5" customHeight="1">
      <c r="A96" s="93" t="s">
        <v>84</v>
      </c>
      <c r="B96" s="94"/>
      <c r="C96" s="95"/>
      <c r="D96" s="290" t="s">
        <v>91</v>
      </c>
      <c r="E96" s="290"/>
      <c r="F96" s="290"/>
      <c r="G96" s="290"/>
      <c r="H96" s="290"/>
      <c r="I96" s="96"/>
      <c r="J96" s="290" t="s">
        <v>92</v>
      </c>
      <c r="K96" s="290"/>
      <c r="L96" s="290"/>
      <c r="M96" s="290"/>
      <c r="N96" s="290"/>
      <c r="O96" s="290"/>
      <c r="P96" s="290"/>
      <c r="Q96" s="290"/>
      <c r="R96" s="290"/>
      <c r="S96" s="290"/>
      <c r="T96" s="290"/>
      <c r="U96" s="290"/>
      <c r="V96" s="290"/>
      <c r="W96" s="290"/>
      <c r="X96" s="290"/>
      <c r="Y96" s="290"/>
      <c r="Z96" s="290"/>
      <c r="AA96" s="290"/>
      <c r="AB96" s="290"/>
      <c r="AC96" s="290"/>
      <c r="AD96" s="290"/>
      <c r="AE96" s="290"/>
      <c r="AF96" s="290"/>
      <c r="AG96" s="288">
        <f>'833-10 - VON 01 - Vedlejš...'!J30</f>
        <v>0</v>
      </c>
      <c r="AH96" s="289"/>
      <c r="AI96" s="289"/>
      <c r="AJ96" s="289"/>
      <c r="AK96" s="289"/>
      <c r="AL96" s="289"/>
      <c r="AM96" s="289"/>
      <c r="AN96" s="288">
        <f>SUM(AG96,AT96)</f>
        <v>0</v>
      </c>
      <c r="AO96" s="289"/>
      <c r="AP96" s="289"/>
      <c r="AQ96" s="97" t="s">
        <v>93</v>
      </c>
      <c r="AR96" s="98"/>
      <c r="AS96" s="104">
        <v>0</v>
      </c>
      <c r="AT96" s="105">
        <f>ROUND(SUM(AV96:AW96),2)</f>
        <v>0</v>
      </c>
      <c r="AU96" s="106">
        <f>'833-10 - VON 01 - Vedlejš...'!P122</f>
        <v>0</v>
      </c>
      <c r="AV96" s="105">
        <f>'833-10 - VON 01 - Vedlejš...'!J33</f>
        <v>0</v>
      </c>
      <c r="AW96" s="105">
        <f>'833-10 - VON 01 - Vedlejš...'!J34</f>
        <v>0</v>
      </c>
      <c r="AX96" s="105">
        <f>'833-10 - VON 01 - Vedlejš...'!J35</f>
        <v>0</v>
      </c>
      <c r="AY96" s="105">
        <f>'833-10 - VON 01 - Vedlejš...'!J36</f>
        <v>0</v>
      </c>
      <c r="AZ96" s="105">
        <f>'833-10 - VON 01 - Vedlejš...'!F33</f>
        <v>0</v>
      </c>
      <c r="BA96" s="105">
        <f>'833-10 - VON 01 - Vedlejš...'!F34</f>
        <v>0</v>
      </c>
      <c r="BB96" s="105">
        <f>'833-10 - VON 01 - Vedlejš...'!F35</f>
        <v>0</v>
      </c>
      <c r="BC96" s="105">
        <f>'833-10 - VON 01 - Vedlejš...'!F36</f>
        <v>0</v>
      </c>
      <c r="BD96" s="107">
        <f>'833-10 - VON 01 - Vedlejš...'!F37</f>
        <v>0</v>
      </c>
      <c r="BT96" s="103" t="s">
        <v>88</v>
      </c>
      <c r="BV96" s="103" t="s">
        <v>82</v>
      </c>
      <c r="BW96" s="103" t="s">
        <v>94</v>
      </c>
      <c r="BX96" s="103" t="s">
        <v>5</v>
      </c>
      <c r="CL96" s="103" t="s">
        <v>1</v>
      </c>
      <c r="CM96" s="103" t="s">
        <v>90</v>
      </c>
    </row>
    <row r="97" spans="1:57" s="2" customFormat="1" ht="30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39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  <row r="98" spans="1:57" s="2" customFormat="1" ht="6.95" customHeight="1">
      <c r="A98" s="34"/>
      <c r="B98" s="54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55"/>
      <c r="AL98" s="55"/>
      <c r="AM98" s="55"/>
      <c r="AN98" s="55"/>
      <c r="AO98" s="55"/>
      <c r="AP98" s="55"/>
      <c r="AQ98" s="55"/>
      <c r="AR98" s="39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</sheetData>
  <sheetProtection algorithmName="SHA-512" hashValue="feWrwe19/utOl6vt2WRfkAJuhEDNvdzxf7ayEXNjWqqFeA1C66MHoIB9mjrC20oyQGwkM58w+kWnBMDZvZsSzw==" saltValue="eMxtT83BUkTDEAscufEbDPwv3/RO+oaAe2f4xzXo49QnqOoj5+aSVHee5EU0wzP4hHXR4+MHsgZaNx8lRxaEuA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833-01 - IO 01 Kanalizace'!C2" display="/" xr:uid="{00000000-0004-0000-0000-000000000000}"/>
    <hyperlink ref="A96" location="'833-10 - VON 01 - Vedlejš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670"/>
  <sheetViews>
    <sheetView showGridLines="0" tabSelected="1" topLeftCell="A19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7" t="s">
        <v>89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90</v>
      </c>
    </row>
    <row r="4" spans="1:46" s="1" customFormat="1" ht="24.95" customHeight="1">
      <c r="B4" s="20"/>
      <c r="D4" s="110" t="s">
        <v>95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4" t="str">
        <f>'Rekapitulace stavby'!K6</f>
        <v>Pardubice, ul. K Blahobytu - kanalizace</v>
      </c>
      <c r="F7" s="295"/>
      <c r="G7" s="295"/>
      <c r="H7" s="295"/>
      <c r="L7" s="20"/>
    </row>
    <row r="8" spans="1:46" s="2" customFormat="1" ht="12" customHeight="1">
      <c r="A8" s="34"/>
      <c r="B8" s="39"/>
      <c r="C8" s="34"/>
      <c r="D8" s="112" t="s">
        <v>96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6" t="s">
        <v>97</v>
      </c>
      <c r="F9" s="297"/>
      <c r="G9" s="297"/>
      <c r="H9" s="29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10. 2. 2022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27</v>
      </c>
      <c r="F15" s="34"/>
      <c r="G15" s="34"/>
      <c r="H15" s="34"/>
      <c r="I15" s="112" t="s">
        <v>28</v>
      </c>
      <c r="J15" s="11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8" t="str">
        <f>'Rekapitulace stavby'!E14</f>
        <v>Vyplň údaj</v>
      </c>
      <c r="F18" s="299"/>
      <c r="G18" s="299"/>
      <c r="H18" s="299"/>
      <c r="I18" s="112" t="s">
        <v>28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25</v>
      </c>
      <c r="J20" s="113" t="s">
        <v>33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34</v>
      </c>
      <c r="F21" s="34"/>
      <c r="G21" s="34"/>
      <c r="H21" s="34"/>
      <c r="I21" s="112" t="s">
        <v>28</v>
      </c>
      <c r="J21" s="113" t="s">
        <v>35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37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38</v>
      </c>
      <c r="F24" s="34"/>
      <c r="G24" s="34"/>
      <c r="H24" s="34"/>
      <c r="I24" s="112" t="s">
        <v>28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39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0" t="s">
        <v>1</v>
      </c>
      <c r="F27" s="300"/>
      <c r="G27" s="300"/>
      <c r="H27" s="300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40</v>
      </c>
      <c r="E30" s="34"/>
      <c r="F30" s="34"/>
      <c r="G30" s="34"/>
      <c r="H30" s="34"/>
      <c r="I30" s="34"/>
      <c r="J30" s="120">
        <f>ROUND(J126,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42</v>
      </c>
      <c r="G32" s="34"/>
      <c r="H32" s="34"/>
      <c r="I32" s="121" t="s">
        <v>41</v>
      </c>
      <c r="J32" s="121" t="s">
        <v>43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44</v>
      </c>
      <c r="E33" s="112" t="s">
        <v>45</v>
      </c>
      <c r="F33" s="123">
        <f>ROUND((SUM(BE126:BE669)),  2)</f>
        <v>0</v>
      </c>
      <c r="G33" s="34"/>
      <c r="H33" s="34"/>
      <c r="I33" s="124">
        <v>0.21</v>
      </c>
      <c r="J33" s="123">
        <f>ROUND(((SUM(BE126:BE669))*I33),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46</v>
      </c>
      <c r="F34" s="123">
        <f>ROUND((SUM(BF126:BF669)),  2)</f>
        <v>0</v>
      </c>
      <c r="G34" s="34"/>
      <c r="H34" s="34"/>
      <c r="I34" s="124">
        <v>0.15</v>
      </c>
      <c r="J34" s="123">
        <f>ROUND(((SUM(BF126:BF669))*I34),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47</v>
      </c>
      <c r="F35" s="123">
        <f>ROUND((SUM(BG126:BG669)),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48</v>
      </c>
      <c r="F36" s="123">
        <f>ROUND((SUM(BH126:BH669)),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49</v>
      </c>
      <c r="F37" s="123">
        <f>ROUND((SUM(BI126:BI669)),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50</v>
      </c>
      <c r="E39" s="127"/>
      <c r="F39" s="127"/>
      <c r="G39" s="128" t="s">
        <v>51</v>
      </c>
      <c r="H39" s="129" t="s">
        <v>52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53</v>
      </c>
      <c r="E50" s="133"/>
      <c r="F50" s="133"/>
      <c r="G50" s="132" t="s">
        <v>54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55</v>
      </c>
      <c r="E61" s="135"/>
      <c r="F61" s="136" t="s">
        <v>56</v>
      </c>
      <c r="G61" s="134" t="s">
        <v>55</v>
      </c>
      <c r="H61" s="135"/>
      <c r="I61" s="135"/>
      <c r="J61" s="137" t="s">
        <v>56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57</v>
      </c>
      <c r="E65" s="138"/>
      <c r="F65" s="138"/>
      <c r="G65" s="132" t="s">
        <v>58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55</v>
      </c>
      <c r="E76" s="135"/>
      <c r="F76" s="136" t="s">
        <v>56</v>
      </c>
      <c r="G76" s="134" t="s">
        <v>55</v>
      </c>
      <c r="H76" s="135"/>
      <c r="I76" s="135"/>
      <c r="J76" s="137" t="s">
        <v>56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98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1" t="str">
        <f>E7</f>
        <v>Pardubice, ul. K Blahobytu - kanalizace</v>
      </c>
      <c r="F85" s="302"/>
      <c r="G85" s="302"/>
      <c r="H85" s="302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96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2" t="str">
        <f>E9</f>
        <v>833-01 - IO 01 Kanalizace</v>
      </c>
      <c r="F87" s="303"/>
      <c r="G87" s="303"/>
      <c r="H87" s="303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Pardubice</v>
      </c>
      <c r="G89" s="36"/>
      <c r="H89" s="36"/>
      <c r="I89" s="29" t="s">
        <v>22</v>
      </c>
      <c r="J89" s="66" t="str">
        <f>IF(J12="","",J12)</f>
        <v>10. 2. 2022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24</v>
      </c>
      <c r="D91" s="36"/>
      <c r="E91" s="36"/>
      <c r="F91" s="27" t="str">
        <f>E15</f>
        <v>Vodovody a kanalizace Pardubice, a.s.</v>
      </c>
      <c r="G91" s="36"/>
      <c r="H91" s="36"/>
      <c r="I91" s="29" t="s">
        <v>32</v>
      </c>
      <c r="J91" s="32" t="str">
        <f>E21</f>
        <v>VK PROJEKT, spol. s 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37</v>
      </c>
      <c r="J92" s="32" t="str">
        <f>E24</f>
        <v>Ladislav Konvalina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99</v>
      </c>
      <c r="D94" s="144"/>
      <c r="E94" s="144"/>
      <c r="F94" s="144"/>
      <c r="G94" s="144"/>
      <c r="H94" s="144"/>
      <c r="I94" s="144"/>
      <c r="J94" s="145" t="s">
        <v>100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101</v>
      </c>
      <c r="D96" s="36"/>
      <c r="E96" s="36"/>
      <c r="F96" s="36"/>
      <c r="G96" s="36"/>
      <c r="H96" s="36"/>
      <c r="I96" s="36"/>
      <c r="J96" s="84">
        <f>J126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102</v>
      </c>
    </row>
    <row r="97" spans="1:31" s="9" customFormat="1" ht="24.95" customHeight="1">
      <c r="B97" s="147"/>
      <c r="C97" s="148"/>
      <c r="D97" s="149" t="s">
        <v>103</v>
      </c>
      <c r="E97" s="150"/>
      <c r="F97" s="150"/>
      <c r="G97" s="150"/>
      <c r="H97" s="150"/>
      <c r="I97" s="150"/>
      <c r="J97" s="151">
        <f>J127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104</v>
      </c>
      <c r="E98" s="156"/>
      <c r="F98" s="156"/>
      <c r="G98" s="156"/>
      <c r="H98" s="156"/>
      <c r="I98" s="156"/>
      <c r="J98" s="157">
        <f>J128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105</v>
      </c>
      <c r="E99" s="156"/>
      <c r="F99" s="156"/>
      <c r="G99" s="156"/>
      <c r="H99" s="156"/>
      <c r="I99" s="156"/>
      <c r="J99" s="157">
        <f>J307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106</v>
      </c>
      <c r="E100" s="156"/>
      <c r="F100" s="156"/>
      <c r="G100" s="156"/>
      <c r="H100" s="156"/>
      <c r="I100" s="156"/>
      <c r="J100" s="157">
        <f>J318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107</v>
      </c>
      <c r="E101" s="156"/>
      <c r="F101" s="156"/>
      <c r="G101" s="156"/>
      <c r="H101" s="156"/>
      <c r="I101" s="156"/>
      <c r="J101" s="157">
        <f>J349</f>
        <v>0</v>
      </c>
      <c r="K101" s="154"/>
      <c r="L101" s="158"/>
    </row>
    <row r="102" spans="1:31" s="10" customFormat="1" ht="19.899999999999999" customHeight="1">
      <c r="B102" s="153"/>
      <c r="C102" s="154"/>
      <c r="D102" s="155" t="s">
        <v>108</v>
      </c>
      <c r="E102" s="156"/>
      <c r="F102" s="156"/>
      <c r="G102" s="156"/>
      <c r="H102" s="156"/>
      <c r="I102" s="156"/>
      <c r="J102" s="157">
        <f>J375</f>
        <v>0</v>
      </c>
      <c r="K102" s="154"/>
      <c r="L102" s="158"/>
    </row>
    <row r="103" spans="1:31" s="10" customFormat="1" ht="19.899999999999999" customHeight="1">
      <c r="B103" s="153"/>
      <c r="C103" s="154"/>
      <c r="D103" s="155" t="s">
        <v>109</v>
      </c>
      <c r="E103" s="156"/>
      <c r="F103" s="156"/>
      <c r="G103" s="156"/>
      <c r="H103" s="156"/>
      <c r="I103" s="156"/>
      <c r="J103" s="157">
        <f>J422</f>
        <v>0</v>
      </c>
      <c r="K103" s="154"/>
      <c r="L103" s="158"/>
    </row>
    <row r="104" spans="1:31" s="10" customFormat="1" ht="19.899999999999999" customHeight="1">
      <c r="B104" s="153"/>
      <c r="C104" s="154"/>
      <c r="D104" s="155" t="s">
        <v>110</v>
      </c>
      <c r="E104" s="156"/>
      <c r="F104" s="156"/>
      <c r="G104" s="156"/>
      <c r="H104" s="156"/>
      <c r="I104" s="156"/>
      <c r="J104" s="157">
        <f>J616</f>
        <v>0</v>
      </c>
      <c r="K104" s="154"/>
      <c r="L104" s="158"/>
    </row>
    <row r="105" spans="1:31" s="10" customFormat="1" ht="19.899999999999999" customHeight="1">
      <c r="B105" s="153"/>
      <c r="C105" s="154"/>
      <c r="D105" s="155" t="s">
        <v>111</v>
      </c>
      <c r="E105" s="156"/>
      <c r="F105" s="156"/>
      <c r="G105" s="156"/>
      <c r="H105" s="156"/>
      <c r="I105" s="156"/>
      <c r="J105" s="157">
        <f>J643</f>
        <v>0</v>
      </c>
      <c r="K105" s="154"/>
      <c r="L105" s="158"/>
    </row>
    <row r="106" spans="1:31" s="10" customFormat="1" ht="19.899999999999999" customHeight="1">
      <c r="B106" s="153"/>
      <c r="C106" s="154"/>
      <c r="D106" s="155" t="s">
        <v>112</v>
      </c>
      <c r="E106" s="156"/>
      <c r="F106" s="156"/>
      <c r="G106" s="156"/>
      <c r="H106" s="156"/>
      <c r="I106" s="156"/>
      <c r="J106" s="157">
        <f>J667</f>
        <v>0</v>
      </c>
      <c r="K106" s="154"/>
      <c r="L106" s="158"/>
    </row>
    <row r="107" spans="1:31" s="2" customFormat="1" ht="21.75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customHeight="1">
      <c r="A108" s="34"/>
      <c r="B108" s="54"/>
      <c r="C108" s="55"/>
      <c r="D108" s="55"/>
      <c r="E108" s="55"/>
      <c r="F108" s="55"/>
      <c r="G108" s="55"/>
      <c r="H108" s="55"/>
      <c r="I108" s="55"/>
      <c r="J108" s="55"/>
      <c r="K108" s="55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12" spans="1:31" s="2" customFormat="1" ht="6.95" customHeight="1">
      <c r="A112" s="34"/>
      <c r="B112" s="56"/>
      <c r="C112" s="57"/>
      <c r="D112" s="57"/>
      <c r="E112" s="57"/>
      <c r="F112" s="57"/>
      <c r="G112" s="57"/>
      <c r="H112" s="57"/>
      <c r="I112" s="57"/>
      <c r="J112" s="57"/>
      <c r="K112" s="57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24.95" customHeight="1">
      <c r="A113" s="34"/>
      <c r="B113" s="35"/>
      <c r="C113" s="23" t="s">
        <v>113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12" customHeight="1">
      <c r="A115" s="34"/>
      <c r="B115" s="35"/>
      <c r="C115" s="29" t="s">
        <v>16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2" customFormat="1" ht="16.5" customHeight="1">
      <c r="A116" s="34"/>
      <c r="B116" s="35"/>
      <c r="C116" s="36"/>
      <c r="D116" s="36"/>
      <c r="E116" s="301" t="str">
        <f>E7</f>
        <v>Pardubice, ul. K Blahobytu - kanalizace</v>
      </c>
      <c r="F116" s="302"/>
      <c r="G116" s="302"/>
      <c r="H116" s="302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2" customHeight="1">
      <c r="A117" s="34"/>
      <c r="B117" s="35"/>
      <c r="C117" s="29" t="s">
        <v>96</v>
      </c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6.5" customHeight="1">
      <c r="A118" s="34"/>
      <c r="B118" s="35"/>
      <c r="C118" s="36"/>
      <c r="D118" s="36"/>
      <c r="E118" s="272" t="str">
        <f>E9</f>
        <v>833-01 - IO 01 Kanalizace</v>
      </c>
      <c r="F118" s="303"/>
      <c r="G118" s="303"/>
      <c r="H118" s="303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2" customHeight="1">
      <c r="A120" s="34"/>
      <c r="B120" s="35"/>
      <c r="C120" s="29" t="s">
        <v>20</v>
      </c>
      <c r="D120" s="36"/>
      <c r="E120" s="36"/>
      <c r="F120" s="27" t="str">
        <f>F12</f>
        <v>Pardubice</v>
      </c>
      <c r="G120" s="36"/>
      <c r="H120" s="36"/>
      <c r="I120" s="29" t="s">
        <v>22</v>
      </c>
      <c r="J120" s="66" t="str">
        <f>IF(J12="","",J12)</f>
        <v>10. 2. 2022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25.7" customHeight="1">
      <c r="A122" s="34"/>
      <c r="B122" s="35"/>
      <c r="C122" s="29" t="s">
        <v>24</v>
      </c>
      <c r="D122" s="36"/>
      <c r="E122" s="36"/>
      <c r="F122" s="27" t="str">
        <f>E15</f>
        <v>Vodovody a kanalizace Pardubice, a.s.</v>
      </c>
      <c r="G122" s="36"/>
      <c r="H122" s="36"/>
      <c r="I122" s="29" t="s">
        <v>32</v>
      </c>
      <c r="J122" s="32" t="str">
        <f>E21</f>
        <v>VK PROJEKT, spol. s r.o.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9" t="s">
        <v>30</v>
      </c>
      <c r="D123" s="36"/>
      <c r="E123" s="36"/>
      <c r="F123" s="27" t="str">
        <f>IF(E18="","",E18)</f>
        <v>Vyplň údaj</v>
      </c>
      <c r="G123" s="36"/>
      <c r="H123" s="36"/>
      <c r="I123" s="29" t="s">
        <v>37</v>
      </c>
      <c r="J123" s="32" t="str">
        <f>E24</f>
        <v>Ladislav Konvalina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0.35" customHeight="1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11" customFormat="1" ht="29.25" customHeight="1">
      <c r="A125" s="159"/>
      <c r="B125" s="160"/>
      <c r="C125" s="161" t="s">
        <v>114</v>
      </c>
      <c r="D125" s="162" t="s">
        <v>65</v>
      </c>
      <c r="E125" s="162" t="s">
        <v>61</v>
      </c>
      <c r="F125" s="162" t="s">
        <v>62</v>
      </c>
      <c r="G125" s="162" t="s">
        <v>115</v>
      </c>
      <c r="H125" s="162" t="s">
        <v>116</v>
      </c>
      <c r="I125" s="162" t="s">
        <v>117</v>
      </c>
      <c r="J125" s="162" t="s">
        <v>100</v>
      </c>
      <c r="K125" s="163" t="s">
        <v>118</v>
      </c>
      <c r="L125" s="164"/>
      <c r="M125" s="75" t="s">
        <v>1</v>
      </c>
      <c r="N125" s="76" t="s">
        <v>44</v>
      </c>
      <c r="O125" s="76" t="s">
        <v>119</v>
      </c>
      <c r="P125" s="76" t="s">
        <v>120</v>
      </c>
      <c r="Q125" s="76" t="s">
        <v>121</v>
      </c>
      <c r="R125" s="76" t="s">
        <v>122</v>
      </c>
      <c r="S125" s="76" t="s">
        <v>123</v>
      </c>
      <c r="T125" s="77" t="s">
        <v>124</v>
      </c>
      <c r="U125" s="159"/>
      <c r="V125" s="159"/>
      <c r="W125" s="159"/>
      <c r="X125" s="159"/>
      <c r="Y125" s="159"/>
      <c r="Z125" s="159"/>
      <c r="AA125" s="159"/>
      <c r="AB125" s="159"/>
      <c r="AC125" s="159"/>
      <c r="AD125" s="159"/>
      <c r="AE125" s="159"/>
    </row>
    <row r="126" spans="1:63" s="2" customFormat="1" ht="22.9" customHeight="1">
      <c r="A126" s="34"/>
      <c r="B126" s="35"/>
      <c r="C126" s="82" t="s">
        <v>125</v>
      </c>
      <c r="D126" s="36"/>
      <c r="E126" s="36"/>
      <c r="F126" s="36"/>
      <c r="G126" s="36"/>
      <c r="H126" s="36"/>
      <c r="I126" s="36"/>
      <c r="J126" s="165">
        <f>BK126</f>
        <v>0</v>
      </c>
      <c r="K126" s="36"/>
      <c r="L126" s="39"/>
      <c r="M126" s="78"/>
      <c r="N126" s="166"/>
      <c r="O126" s="79"/>
      <c r="P126" s="167">
        <f>P127</f>
        <v>0</v>
      </c>
      <c r="Q126" s="79"/>
      <c r="R126" s="167">
        <f>R127</f>
        <v>263.27095000000003</v>
      </c>
      <c r="S126" s="79"/>
      <c r="T126" s="168">
        <f>T127</f>
        <v>152.81739999999999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79</v>
      </c>
      <c r="AU126" s="17" t="s">
        <v>102</v>
      </c>
      <c r="BK126" s="169">
        <f>BK127</f>
        <v>0</v>
      </c>
    </row>
    <row r="127" spans="1:63" s="12" customFormat="1" ht="25.9" customHeight="1">
      <c r="B127" s="170"/>
      <c r="C127" s="171"/>
      <c r="D127" s="172" t="s">
        <v>79</v>
      </c>
      <c r="E127" s="173" t="s">
        <v>126</v>
      </c>
      <c r="F127" s="173" t="s">
        <v>127</v>
      </c>
      <c r="G127" s="171"/>
      <c r="H127" s="171"/>
      <c r="I127" s="174"/>
      <c r="J127" s="175">
        <f>BK127</f>
        <v>0</v>
      </c>
      <c r="K127" s="171"/>
      <c r="L127" s="176"/>
      <c r="M127" s="177"/>
      <c r="N127" s="178"/>
      <c r="O127" s="178"/>
      <c r="P127" s="179">
        <f>P128+P307+P318+P349+P375+P422+P616+P643+P667</f>
        <v>0</v>
      </c>
      <c r="Q127" s="178"/>
      <c r="R127" s="179">
        <f>R128+R307+R318+R349+R375+R422+R616+R643+R667</f>
        <v>263.27095000000003</v>
      </c>
      <c r="S127" s="178"/>
      <c r="T127" s="180">
        <f>T128+T307+T318+T349+T375+T422+T616+T643+T667</f>
        <v>152.81739999999999</v>
      </c>
      <c r="AR127" s="181" t="s">
        <v>88</v>
      </c>
      <c r="AT127" s="182" t="s">
        <v>79</v>
      </c>
      <c r="AU127" s="182" t="s">
        <v>80</v>
      </c>
      <c r="AY127" s="181" t="s">
        <v>128</v>
      </c>
      <c r="BK127" s="183">
        <f>BK128+BK307+BK318+BK349+BK375+BK422+BK616+BK643+BK667</f>
        <v>0</v>
      </c>
    </row>
    <row r="128" spans="1:63" s="12" customFormat="1" ht="22.9" customHeight="1">
      <c r="B128" s="170"/>
      <c r="C128" s="171"/>
      <c r="D128" s="172" t="s">
        <v>79</v>
      </c>
      <c r="E128" s="184" t="s">
        <v>88</v>
      </c>
      <c r="F128" s="184" t="s">
        <v>129</v>
      </c>
      <c r="G128" s="171"/>
      <c r="H128" s="171"/>
      <c r="I128" s="174"/>
      <c r="J128" s="185">
        <f>BK128</f>
        <v>0</v>
      </c>
      <c r="K128" s="171"/>
      <c r="L128" s="176"/>
      <c r="M128" s="177"/>
      <c r="N128" s="178"/>
      <c r="O128" s="178"/>
      <c r="P128" s="179">
        <f>SUM(P129:P306)</f>
        <v>0</v>
      </c>
      <c r="Q128" s="178"/>
      <c r="R128" s="179">
        <f>SUM(R129:R306)</f>
        <v>182.05540800000003</v>
      </c>
      <c r="S128" s="178"/>
      <c r="T128" s="180">
        <f>SUM(T129:T306)</f>
        <v>85.804400000000001</v>
      </c>
      <c r="AR128" s="181" t="s">
        <v>88</v>
      </c>
      <c r="AT128" s="182" t="s">
        <v>79</v>
      </c>
      <c r="AU128" s="182" t="s">
        <v>88</v>
      </c>
      <c r="AY128" s="181" t="s">
        <v>128</v>
      </c>
      <c r="BK128" s="183">
        <f>SUM(BK129:BK306)</f>
        <v>0</v>
      </c>
    </row>
    <row r="129" spans="1:65" s="2" customFormat="1" ht="24.2" customHeight="1">
      <c r="A129" s="34"/>
      <c r="B129" s="35"/>
      <c r="C129" s="186" t="s">
        <v>88</v>
      </c>
      <c r="D129" s="186" t="s">
        <v>130</v>
      </c>
      <c r="E129" s="187" t="s">
        <v>131</v>
      </c>
      <c r="F129" s="188" t="s">
        <v>132</v>
      </c>
      <c r="G129" s="189" t="s">
        <v>133</v>
      </c>
      <c r="H129" s="190">
        <v>91.4</v>
      </c>
      <c r="I129" s="191"/>
      <c r="J129" s="192">
        <f>ROUND(I129*H129,2)</f>
        <v>0</v>
      </c>
      <c r="K129" s="188" t="s">
        <v>134</v>
      </c>
      <c r="L129" s="39"/>
      <c r="M129" s="193" t="s">
        <v>1</v>
      </c>
      <c r="N129" s="194" t="s">
        <v>45</v>
      </c>
      <c r="O129" s="71"/>
      <c r="P129" s="195">
        <f>O129*H129</f>
        <v>0</v>
      </c>
      <c r="Q129" s="195">
        <v>0</v>
      </c>
      <c r="R129" s="195">
        <f>Q129*H129</f>
        <v>0</v>
      </c>
      <c r="S129" s="195">
        <v>0.316</v>
      </c>
      <c r="T129" s="196">
        <f>S129*H129</f>
        <v>28.882400000000001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7" t="s">
        <v>135</v>
      </c>
      <c r="AT129" s="197" t="s">
        <v>130</v>
      </c>
      <c r="AU129" s="197" t="s">
        <v>90</v>
      </c>
      <c r="AY129" s="17" t="s">
        <v>128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7" t="s">
        <v>88</v>
      </c>
      <c r="BK129" s="198">
        <f>ROUND(I129*H129,2)</f>
        <v>0</v>
      </c>
      <c r="BL129" s="17" t="s">
        <v>135</v>
      </c>
      <c r="BM129" s="197" t="s">
        <v>136</v>
      </c>
    </row>
    <row r="130" spans="1:65" s="2" customFormat="1" ht="39">
      <c r="A130" s="34"/>
      <c r="B130" s="35"/>
      <c r="C130" s="36"/>
      <c r="D130" s="199" t="s">
        <v>137</v>
      </c>
      <c r="E130" s="36"/>
      <c r="F130" s="200" t="s">
        <v>138</v>
      </c>
      <c r="G130" s="36"/>
      <c r="H130" s="36"/>
      <c r="I130" s="201"/>
      <c r="J130" s="36"/>
      <c r="K130" s="36"/>
      <c r="L130" s="39"/>
      <c r="M130" s="202"/>
      <c r="N130" s="203"/>
      <c r="O130" s="71"/>
      <c r="P130" s="71"/>
      <c r="Q130" s="71"/>
      <c r="R130" s="71"/>
      <c r="S130" s="71"/>
      <c r="T130" s="72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137</v>
      </c>
      <c r="AU130" s="17" t="s">
        <v>90</v>
      </c>
    </row>
    <row r="131" spans="1:65" s="13" customFormat="1" ht="11.25">
      <c r="B131" s="204"/>
      <c r="C131" s="205"/>
      <c r="D131" s="199" t="s">
        <v>139</v>
      </c>
      <c r="E131" s="206" t="s">
        <v>1</v>
      </c>
      <c r="F131" s="207" t="s">
        <v>140</v>
      </c>
      <c r="G131" s="205"/>
      <c r="H131" s="206" t="s">
        <v>1</v>
      </c>
      <c r="I131" s="208"/>
      <c r="J131" s="205"/>
      <c r="K131" s="205"/>
      <c r="L131" s="209"/>
      <c r="M131" s="210"/>
      <c r="N131" s="211"/>
      <c r="O131" s="211"/>
      <c r="P131" s="211"/>
      <c r="Q131" s="211"/>
      <c r="R131" s="211"/>
      <c r="S131" s="211"/>
      <c r="T131" s="212"/>
      <c r="AT131" s="213" t="s">
        <v>139</v>
      </c>
      <c r="AU131" s="213" t="s">
        <v>90</v>
      </c>
      <c r="AV131" s="13" t="s">
        <v>88</v>
      </c>
      <c r="AW131" s="13" t="s">
        <v>36</v>
      </c>
      <c r="AX131" s="13" t="s">
        <v>80</v>
      </c>
      <c r="AY131" s="213" t="s">
        <v>128</v>
      </c>
    </row>
    <row r="132" spans="1:65" s="13" customFormat="1" ht="11.25">
      <c r="B132" s="204"/>
      <c r="C132" s="205"/>
      <c r="D132" s="199" t="s">
        <v>139</v>
      </c>
      <c r="E132" s="206" t="s">
        <v>1</v>
      </c>
      <c r="F132" s="207" t="s">
        <v>141</v>
      </c>
      <c r="G132" s="205"/>
      <c r="H132" s="206" t="s">
        <v>1</v>
      </c>
      <c r="I132" s="208"/>
      <c r="J132" s="205"/>
      <c r="K132" s="205"/>
      <c r="L132" s="209"/>
      <c r="M132" s="210"/>
      <c r="N132" s="211"/>
      <c r="O132" s="211"/>
      <c r="P132" s="211"/>
      <c r="Q132" s="211"/>
      <c r="R132" s="211"/>
      <c r="S132" s="211"/>
      <c r="T132" s="212"/>
      <c r="AT132" s="213" t="s">
        <v>139</v>
      </c>
      <c r="AU132" s="213" t="s">
        <v>90</v>
      </c>
      <c r="AV132" s="13" t="s">
        <v>88</v>
      </c>
      <c r="AW132" s="13" t="s">
        <v>36</v>
      </c>
      <c r="AX132" s="13" t="s">
        <v>80</v>
      </c>
      <c r="AY132" s="213" t="s">
        <v>128</v>
      </c>
    </row>
    <row r="133" spans="1:65" s="14" customFormat="1" ht="11.25">
      <c r="B133" s="214"/>
      <c r="C133" s="215"/>
      <c r="D133" s="199" t="s">
        <v>139</v>
      </c>
      <c r="E133" s="216" t="s">
        <v>1</v>
      </c>
      <c r="F133" s="217" t="s">
        <v>142</v>
      </c>
      <c r="G133" s="215"/>
      <c r="H133" s="218">
        <v>70.400000000000006</v>
      </c>
      <c r="I133" s="219"/>
      <c r="J133" s="215"/>
      <c r="K133" s="215"/>
      <c r="L133" s="220"/>
      <c r="M133" s="221"/>
      <c r="N133" s="222"/>
      <c r="O133" s="222"/>
      <c r="P133" s="222"/>
      <c r="Q133" s="222"/>
      <c r="R133" s="222"/>
      <c r="S133" s="222"/>
      <c r="T133" s="223"/>
      <c r="AT133" s="224" t="s">
        <v>139</v>
      </c>
      <c r="AU133" s="224" t="s">
        <v>90</v>
      </c>
      <c r="AV133" s="14" t="s">
        <v>90</v>
      </c>
      <c r="AW133" s="14" t="s">
        <v>36</v>
      </c>
      <c r="AX133" s="14" t="s">
        <v>80</v>
      </c>
      <c r="AY133" s="224" t="s">
        <v>128</v>
      </c>
    </row>
    <row r="134" spans="1:65" s="13" customFormat="1" ht="11.25">
      <c r="B134" s="204"/>
      <c r="C134" s="205"/>
      <c r="D134" s="199" t="s">
        <v>139</v>
      </c>
      <c r="E134" s="206" t="s">
        <v>1</v>
      </c>
      <c r="F134" s="207" t="s">
        <v>143</v>
      </c>
      <c r="G134" s="205"/>
      <c r="H134" s="206" t="s">
        <v>1</v>
      </c>
      <c r="I134" s="208"/>
      <c r="J134" s="205"/>
      <c r="K134" s="205"/>
      <c r="L134" s="209"/>
      <c r="M134" s="210"/>
      <c r="N134" s="211"/>
      <c r="O134" s="211"/>
      <c r="P134" s="211"/>
      <c r="Q134" s="211"/>
      <c r="R134" s="211"/>
      <c r="S134" s="211"/>
      <c r="T134" s="212"/>
      <c r="AT134" s="213" t="s">
        <v>139</v>
      </c>
      <c r="AU134" s="213" t="s">
        <v>90</v>
      </c>
      <c r="AV134" s="13" t="s">
        <v>88</v>
      </c>
      <c r="AW134" s="13" t="s">
        <v>36</v>
      </c>
      <c r="AX134" s="13" t="s">
        <v>80</v>
      </c>
      <c r="AY134" s="213" t="s">
        <v>128</v>
      </c>
    </row>
    <row r="135" spans="1:65" s="14" customFormat="1" ht="11.25">
      <c r="B135" s="214"/>
      <c r="C135" s="215"/>
      <c r="D135" s="199" t="s">
        <v>139</v>
      </c>
      <c r="E135" s="216" t="s">
        <v>1</v>
      </c>
      <c r="F135" s="217" t="s">
        <v>144</v>
      </c>
      <c r="G135" s="215"/>
      <c r="H135" s="218">
        <v>12.6</v>
      </c>
      <c r="I135" s="219"/>
      <c r="J135" s="215"/>
      <c r="K135" s="215"/>
      <c r="L135" s="220"/>
      <c r="M135" s="221"/>
      <c r="N135" s="222"/>
      <c r="O135" s="222"/>
      <c r="P135" s="222"/>
      <c r="Q135" s="222"/>
      <c r="R135" s="222"/>
      <c r="S135" s="222"/>
      <c r="T135" s="223"/>
      <c r="AT135" s="224" t="s">
        <v>139</v>
      </c>
      <c r="AU135" s="224" t="s">
        <v>90</v>
      </c>
      <c r="AV135" s="14" t="s">
        <v>90</v>
      </c>
      <c r="AW135" s="14" t="s">
        <v>36</v>
      </c>
      <c r="AX135" s="14" t="s">
        <v>80</v>
      </c>
      <c r="AY135" s="224" t="s">
        <v>128</v>
      </c>
    </row>
    <row r="136" spans="1:65" s="13" customFormat="1" ht="11.25">
      <c r="B136" s="204"/>
      <c r="C136" s="205"/>
      <c r="D136" s="199" t="s">
        <v>139</v>
      </c>
      <c r="E136" s="206" t="s">
        <v>1</v>
      </c>
      <c r="F136" s="207" t="s">
        <v>145</v>
      </c>
      <c r="G136" s="205"/>
      <c r="H136" s="206" t="s">
        <v>1</v>
      </c>
      <c r="I136" s="208"/>
      <c r="J136" s="205"/>
      <c r="K136" s="205"/>
      <c r="L136" s="209"/>
      <c r="M136" s="210"/>
      <c r="N136" s="211"/>
      <c r="O136" s="211"/>
      <c r="P136" s="211"/>
      <c r="Q136" s="211"/>
      <c r="R136" s="211"/>
      <c r="S136" s="211"/>
      <c r="T136" s="212"/>
      <c r="AT136" s="213" t="s">
        <v>139</v>
      </c>
      <c r="AU136" s="213" t="s">
        <v>90</v>
      </c>
      <c r="AV136" s="13" t="s">
        <v>88</v>
      </c>
      <c r="AW136" s="13" t="s">
        <v>36</v>
      </c>
      <c r="AX136" s="13" t="s">
        <v>80</v>
      </c>
      <c r="AY136" s="213" t="s">
        <v>128</v>
      </c>
    </row>
    <row r="137" spans="1:65" s="14" customFormat="1" ht="11.25">
      <c r="B137" s="214"/>
      <c r="C137" s="215"/>
      <c r="D137" s="199" t="s">
        <v>139</v>
      </c>
      <c r="E137" s="216" t="s">
        <v>1</v>
      </c>
      <c r="F137" s="217" t="s">
        <v>146</v>
      </c>
      <c r="G137" s="215"/>
      <c r="H137" s="218">
        <v>8.4</v>
      </c>
      <c r="I137" s="219"/>
      <c r="J137" s="215"/>
      <c r="K137" s="215"/>
      <c r="L137" s="220"/>
      <c r="M137" s="221"/>
      <c r="N137" s="222"/>
      <c r="O137" s="222"/>
      <c r="P137" s="222"/>
      <c r="Q137" s="222"/>
      <c r="R137" s="222"/>
      <c r="S137" s="222"/>
      <c r="T137" s="223"/>
      <c r="AT137" s="224" t="s">
        <v>139</v>
      </c>
      <c r="AU137" s="224" t="s">
        <v>90</v>
      </c>
      <c r="AV137" s="14" t="s">
        <v>90</v>
      </c>
      <c r="AW137" s="14" t="s">
        <v>36</v>
      </c>
      <c r="AX137" s="14" t="s">
        <v>80</v>
      </c>
      <c r="AY137" s="224" t="s">
        <v>128</v>
      </c>
    </row>
    <row r="138" spans="1:65" s="15" customFormat="1" ht="11.25">
      <c r="B138" s="225"/>
      <c r="C138" s="226"/>
      <c r="D138" s="199" t="s">
        <v>139</v>
      </c>
      <c r="E138" s="227" t="s">
        <v>1</v>
      </c>
      <c r="F138" s="228" t="s">
        <v>147</v>
      </c>
      <c r="G138" s="226"/>
      <c r="H138" s="229">
        <v>91.4</v>
      </c>
      <c r="I138" s="230"/>
      <c r="J138" s="226"/>
      <c r="K138" s="226"/>
      <c r="L138" s="231"/>
      <c r="M138" s="232"/>
      <c r="N138" s="233"/>
      <c r="O138" s="233"/>
      <c r="P138" s="233"/>
      <c r="Q138" s="233"/>
      <c r="R138" s="233"/>
      <c r="S138" s="233"/>
      <c r="T138" s="234"/>
      <c r="AT138" s="235" t="s">
        <v>139</v>
      </c>
      <c r="AU138" s="235" t="s">
        <v>90</v>
      </c>
      <c r="AV138" s="15" t="s">
        <v>135</v>
      </c>
      <c r="AW138" s="15" t="s">
        <v>36</v>
      </c>
      <c r="AX138" s="15" t="s">
        <v>88</v>
      </c>
      <c r="AY138" s="235" t="s">
        <v>128</v>
      </c>
    </row>
    <row r="139" spans="1:65" s="2" customFormat="1" ht="24.2" customHeight="1">
      <c r="A139" s="34"/>
      <c r="B139" s="35"/>
      <c r="C139" s="186" t="s">
        <v>90</v>
      </c>
      <c r="D139" s="186" t="s">
        <v>130</v>
      </c>
      <c r="E139" s="187" t="s">
        <v>148</v>
      </c>
      <c r="F139" s="188" t="s">
        <v>149</v>
      </c>
      <c r="G139" s="189" t="s">
        <v>133</v>
      </c>
      <c r="H139" s="190">
        <v>49.4</v>
      </c>
      <c r="I139" s="191"/>
      <c r="J139" s="192">
        <f>ROUND(I139*H139,2)</f>
        <v>0</v>
      </c>
      <c r="K139" s="188" t="s">
        <v>134</v>
      </c>
      <c r="L139" s="39"/>
      <c r="M139" s="193" t="s">
        <v>1</v>
      </c>
      <c r="N139" s="194" t="s">
        <v>45</v>
      </c>
      <c r="O139" s="71"/>
      <c r="P139" s="195">
        <f>O139*H139</f>
        <v>0</v>
      </c>
      <c r="Q139" s="195">
        <v>0</v>
      </c>
      <c r="R139" s="195">
        <f>Q139*H139</f>
        <v>0</v>
      </c>
      <c r="S139" s="195">
        <v>0.75</v>
      </c>
      <c r="T139" s="196">
        <f>S139*H139</f>
        <v>37.049999999999997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135</v>
      </c>
      <c r="AT139" s="197" t="s">
        <v>130</v>
      </c>
      <c r="AU139" s="197" t="s">
        <v>90</v>
      </c>
      <c r="AY139" s="17" t="s">
        <v>128</v>
      </c>
      <c r="BE139" s="198">
        <f>IF(N139="základní",J139,0)</f>
        <v>0</v>
      </c>
      <c r="BF139" s="198">
        <f>IF(N139="snížená",J139,0)</f>
        <v>0</v>
      </c>
      <c r="BG139" s="198">
        <f>IF(N139="zákl. přenesená",J139,0)</f>
        <v>0</v>
      </c>
      <c r="BH139" s="198">
        <f>IF(N139="sníž. přenesená",J139,0)</f>
        <v>0</v>
      </c>
      <c r="BI139" s="198">
        <f>IF(N139="nulová",J139,0)</f>
        <v>0</v>
      </c>
      <c r="BJ139" s="17" t="s">
        <v>88</v>
      </c>
      <c r="BK139" s="198">
        <f>ROUND(I139*H139,2)</f>
        <v>0</v>
      </c>
      <c r="BL139" s="17" t="s">
        <v>135</v>
      </c>
      <c r="BM139" s="197" t="s">
        <v>150</v>
      </c>
    </row>
    <row r="140" spans="1:65" s="2" customFormat="1" ht="39">
      <c r="A140" s="34"/>
      <c r="B140" s="35"/>
      <c r="C140" s="36"/>
      <c r="D140" s="199" t="s">
        <v>137</v>
      </c>
      <c r="E140" s="36"/>
      <c r="F140" s="200" t="s">
        <v>151</v>
      </c>
      <c r="G140" s="36"/>
      <c r="H140" s="36"/>
      <c r="I140" s="201"/>
      <c r="J140" s="36"/>
      <c r="K140" s="36"/>
      <c r="L140" s="39"/>
      <c r="M140" s="202"/>
      <c r="N140" s="203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137</v>
      </c>
      <c r="AU140" s="17" t="s">
        <v>90</v>
      </c>
    </row>
    <row r="141" spans="1:65" s="13" customFormat="1" ht="11.25">
      <c r="B141" s="204"/>
      <c r="C141" s="205"/>
      <c r="D141" s="199" t="s">
        <v>139</v>
      </c>
      <c r="E141" s="206" t="s">
        <v>1</v>
      </c>
      <c r="F141" s="207" t="s">
        <v>140</v>
      </c>
      <c r="G141" s="205"/>
      <c r="H141" s="206" t="s">
        <v>1</v>
      </c>
      <c r="I141" s="208"/>
      <c r="J141" s="205"/>
      <c r="K141" s="205"/>
      <c r="L141" s="209"/>
      <c r="M141" s="210"/>
      <c r="N141" s="211"/>
      <c r="O141" s="211"/>
      <c r="P141" s="211"/>
      <c r="Q141" s="211"/>
      <c r="R141" s="211"/>
      <c r="S141" s="211"/>
      <c r="T141" s="212"/>
      <c r="AT141" s="213" t="s">
        <v>139</v>
      </c>
      <c r="AU141" s="213" t="s">
        <v>90</v>
      </c>
      <c r="AV141" s="13" t="s">
        <v>88</v>
      </c>
      <c r="AW141" s="13" t="s">
        <v>36</v>
      </c>
      <c r="AX141" s="13" t="s">
        <v>80</v>
      </c>
      <c r="AY141" s="213" t="s">
        <v>128</v>
      </c>
    </row>
    <row r="142" spans="1:65" s="13" customFormat="1" ht="11.25">
      <c r="B142" s="204"/>
      <c r="C142" s="205"/>
      <c r="D142" s="199" t="s">
        <v>139</v>
      </c>
      <c r="E142" s="206" t="s">
        <v>1</v>
      </c>
      <c r="F142" s="207" t="s">
        <v>141</v>
      </c>
      <c r="G142" s="205"/>
      <c r="H142" s="206" t="s">
        <v>1</v>
      </c>
      <c r="I142" s="208"/>
      <c r="J142" s="205"/>
      <c r="K142" s="205"/>
      <c r="L142" s="209"/>
      <c r="M142" s="210"/>
      <c r="N142" s="211"/>
      <c r="O142" s="211"/>
      <c r="P142" s="211"/>
      <c r="Q142" s="211"/>
      <c r="R142" s="211"/>
      <c r="S142" s="211"/>
      <c r="T142" s="212"/>
      <c r="AT142" s="213" t="s">
        <v>139</v>
      </c>
      <c r="AU142" s="213" t="s">
        <v>90</v>
      </c>
      <c r="AV142" s="13" t="s">
        <v>88</v>
      </c>
      <c r="AW142" s="13" t="s">
        <v>36</v>
      </c>
      <c r="AX142" s="13" t="s">
        <v>80</v>
      </c>
      <c r="AY142" s="213" t="s">
        <v>128</v>
      </c>
    </row>
    <row r="143" spans="1:65" s="14" customFormat="1" ht="11.25">
      <c r="B143" s="214"/>
      <c r="C143" s="215"/>
      <c r="D143" s="199" t="s">
        <v>139</v>
      </c>
      <c r="E143" s="216" t="s">
        <v>1</v>
      </c>
      <c r="F143" s="217" t="s">
        <v>152</v>
      </c>
      <c r="G143" s="215"/>
      <c r="H143" s="218">
        <v>38.4</v>
      </c>
      <c r="I143" s="219"/>
      <c r="J143" s="215"/>
      <c r="K143" s="215"/>
      <c r="L143" s="220"/>
      <c r="M143" s="221"/>
      <c r="N143" s="222"/>
      <c r="O143" s="222"/>
      <c r="P143" s="222"/>
      <c r="Q143" s="222"/>
      <c r="R143" s="222"/>
      <c r="S143" s="222"/>
      <c r="T143" s="223"/>
      <c r="AT143" s="224" t="s">
        <v>139</v>
      </c>
      <c r="AU143" s="224" t="s">
        <v>90</v>
      </c>
      <c r="AV143" s="14" t="s">
        <v>90</v>
      </c>
      <c r="AW143" s="14" t="s">
        <v>36</v>
      </c>
      <c r="AX143" s="14" t="s">
        <v>80</v>
      </c>
      <c r="AY143" s="224" t="s">
        <v>128</v>
      </c>
    </row>
    <row r="144" spans="1:65" s="13" customFormat="1" ht="11.25">
      <c r="B144" s="204"/>
      <c r="C144" s="205"/>
      <c r="D144" s="199" t="s">
        <v>139</v>
      </c>
      <c r="E144" s="206" t="s">
        <v>1</v>
      </c>
      <c r="F144" s="207" t="s">
        <v>143</v>
      </c>
      <c r="G144" s="205"/>
      <c r="H144" s="206" t="s">
        <v>1</v>
      </c>
      <c r="I144" s="208"/>
      <c r="J144" s="205"/>
      <c r="K144" s="205"/>
      <c r="L144" s="209"/>
      <c r="M144" s="210"/>
      <c r="N144" s="211"/>
      <c r="O144" s="211"/>
      <c r="P144" s="211"/>
      <c r="Q144" s="211"/>
      <c r="R144" s="211"/>
      <c r="S144" s="211"/>
      <c r="T144" s="212"/>
      <c r="AT144" s="213" t="s">
        <v>139</v>
      </c>
      <c r="AU144" s="213" t="s">
        <v>90</v>
      </c>
      <c r="AV144" s="13" t="s">
        <v>88</v>
      </c>
      <c r="AW144" s="13" t="s">
        <v>36</v>
      </c>
      <c r="AX144" s="13" t="s">
        <v>80</v>
      </c>
      <c r="AY144" s="213" t="s">
        <v>128</v>
      </c>
    </row>
    <row r="145" spans="1:65" s="14" customFormat="1" ht="11.25">
      <c r="B145" s="214"/>
      <c r="C145" s="215"/>
      <c r="D145" s="199" t="s">
        <v>139</v>
      </c>
      <c r="E145" s="216" t="s">
        <v>1</v>
      </c>
      <c r="F145" s="217" t="s">
        <v>153</v>
      </c>
      <c r="G145" s="215"/>
      <c r="H145" s="218">
        <v>6.6</v>
      </c>
      <c r="I145" s="219"/>
      <c r="J145" s="215"/>
      <c r="K145" s="215"/>
      <c r="L145" s="220"/>
      <c r="M145" s="221"/>
      <c r="N145" s="222"/>
      <c r="O145" s="222"/>
      <c r="P145" s="222"/>
      <c r="Q145" s="222"/>
      <c r="R145" s="222"/>
      <c r="S145" s="222"/>
      <c r="T145" s="223"/>
      <c r="AT145" s="224" t="s">
        <v>139</v>
      </c>
      <c r="AU145" s="224" t="s">
        <v>90</v>
      </c>
      <c r="AV145" s="14" t="s">
        <v>90</v>
      </c>
      <c r="AW145" s="14" t="s">
        <v>36</v>
      </c>
      <c r="AX145" s="14" t="s">
        <v>80</v>
      </c>
      <c r="AY145" s="224" t="s">
        <v>128</v>
      </c>
    </row>
    <row r="146" spans="1:65" s="13" customFormat="1" ht="11.25">
      <c r="B146" s="204"/>
      <c r="C146" s="205"/>
      <c r="D146" s="199" t="s">
        <v>139</v>
      </c>
      <c r="E146" s="206" t="s">
        <v>1</v>
      </c>
      <c r="F146" s="207" t="s">
        <v>145</v>
      </c>
      <c r="G146" s="205"/>
      <c r="H146" s="206" t="s">
        <v>1</v>
      </c>
      <c r="I146" s="208"/>
      <c r="J146" s="205"/>
      <c r="K146" s="205"/>
      <c r="L146" s="209"/>
      <c r="M146" s="210"/>
      <c r="N146" s="211"/>
      <c r="O146" s="211"/>
      <c r="P146" s="211"/>
      <c r="Q146" s="211"/>
      <c r="R146" s="211"/>
      <c r="S146" s="211"/>
      <c r="T146" s="212"/>
      <c r="AT146" s="213" t="s">
        <v>139</v>
      </c>
      <c r="AU146" s="213" t="s">
        <v>90</v>
      </c>
      <c r="AV146" s="13" t="s">
        <v>88</v>
      </c>
      <c r="AW146" s="13" t="s">
        <v>36</v>
      </c>
      <c r="AX146" s="13" t="s">
        <v>80</v>
      </c>
      <c r="AY146" s="213" t="s">
        <v>128</v>
      </c>
    </row>
    <row r="147" spans="1:65" s="14" customFormat="1" ht="11.25">
      <c r="B147" s="214"/>
      <c r="C147" s="215"/>
      <c r="D147" s="199" t="s">
        <v>139</v>
      </c>
      <c r="E147" s="216" t="s">
        <v>1</v>
      </c>
      <c r="F147" s="217" t="s">
        <v>154</v>
      </c>
      <c r="G147" s="215"/>
      <c r="H147" s="218">
        <v>4.4000000000000004</v>
      </c>
      <c r="I147" s="219"/>
      <c r="J147" s="215"/>
      <c r="K147" s="215"/>
      <c r="L147" s="220"/>
      <c r="M147" s="221"/>
      <c r="N147" s="222"/>
      <c r="O147" s="222"/>
      <c r="P147" s="222"/>
      <c r="Q147" s="222"/>
      <c r="R147" s="222"/>
      <c r="S147" s="222"/>
      <c r="T147" s="223"/>
      <c r="AT147" s="224" t="s">
        <v>139</v>
      </c>
      <c r="AU147" s="224" t="s">
        <v>90</v>
      </c>
      <c r="AV147" s="14" t="s">
        <v>90</v>
      </c>
      <c r="AW147" s="14" t="s">
        <v>36</v>
      </c>
      <c r="AX147" s="14" t="s">
        <v>80</v>
      </c>
      <c r="AY147" s="224" t="s">
        <v>128</v>
      </c>
    </row>
    <row r="148" spans="1:65" s="15" customFormat="1" ht="11.25">
      <c r="B148" s="225"/>
      <c r="C148" s="226"/>
      <c r="D148" s="199" t="s">
        <v>139</v>
      </c>
      <c r="E148" s="227" t="s">
        <v>1</v>
      </c>
      <c r="F148" s="228" t="s">
        <v>147</v>
      </c>
      <c r="G148" s="226"/>
      <c r="H148" s="229">
        <v>49.4</v>
      </c>
      <c r="I148" s="230"/>
      <c r="J148" s="226"/>
      <c r="K148" s="226"/>
      <c r="L148" s="231"/>
      <c r="M148" s="232"/>
      <c r="N148" s="233"/>
      <c r="O148" s="233"/>
      <c r="P148" s="233"/>
      <c r="Q148" s="233"/>
      <c r="R148" s="233"/>
      <c r="S148" s="233"/>
      <c r="T148" s="234"/>
      <c r="AT148" s="235" t="s">
        <v>139</v>
      </c>
      <c r="AU148" s="235" t="s">
        <v>90</v>
      </c>
      <c r="AV148" s="15" t="s">
        <v>135</v>
      </c>
      <c r="AW148" s="15" t="s">
        <v>36</v>
      </c>
      <c r="AX148" s="15" t="s">
        <v>88</v>
      </c>
      <c r="AY148" s="235" t="s">
        <v>128</v>
      </c>
    </row>
    <row r="149" spans="1:65" s="2" customFormat="1" ht="24.2" customHeight="1">
      <c r="A149" s="34"/>
      <c r="B149" s="35"/>
      <c r="C149" s="186" t="s">
        <v>155</v>
      </c>
      <c r="D149" s="186" t="s">
        <v>130</v>
      </c>
      <c r="E149" s="187" t="s">
        <v>156</v>
      </c>
      <c r="F149" s="188" t="s">
        <v>157</v>
      </c>
      <c r="G149" s="189" t="s">
        <v>133</v>
      </c>
      <c r="H149" s="190">
        <v>216</v>
      </c>
      <c r="I149" s="191"/>
      <c r="J149" s="192">
        <f>ROUND(I149*H149,2)</f>
        <v>0</v>
      </c>
      <c r="K149" s="188" t="s">
        <v>1</v>
      </c>
      <c r="L149" s="39"/>
      <c r="M149" s="193" t="s">
        <v>1</v>
      </c>
      <c r="N149" s="194" t="s">
        <v>45</v>
      </c>
      <c r="O149" s="71"/>
      <c r="P149" s="195">
        <f>O149*H149</f>
        <v>0</v>
      </c>
      <c r="Q149" s="195">
        <v>4.0000000000000003E-5</v>
      </c>
      <c r="R149" s="195">
        <f>Q149*H149</f>
        <v>8.6400000000000001E-3</v>
      </c>
      <c r="S149" s="195">
        <v>9.1999999999999998E-2</v>
      </c>
      <c r="T149" s="196">
        <f>S149*H149</f>
        <v>19.872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7" t="s">
        <v>135</v>
      </c>
      <c r="AT149" s="197" t="s">
        <v>130</v>
      </c>
      <c r="AU149" s="197" t="s">
        <v>90</v>
      </c>
      <c r="AY149" s="17" t="s">
        <v>128</v>
      </c>
      <c r="BE149" s="198">
        <f>IF(N149="základní",J149,0)</f>
        <v>0</v>
      </c>
      <c r="BF149" s="198">
        <f>IF(N149="snížená",J149,0)</f>
        <v>0</v>
      </c>
      <c r="BG149" s="198">
        <f>IF(N149="zákl. přenesená",J149,0)</f>
        <v>0</v>
      </c>
      <c r="BH149" s="198">
        <f>IF(N149="sníž. přenesená",J149,0)</f>
        <v>0</v>
      </c>
      <c r="BI149" s="198">
        <f>IF(N149="nulová",J149,0)</f>
        <v>0</v>
      </c>
      <c r="BJ149" s="17" t="s">
        <v>88</v>
      </c>
      <c r="BK149" s="198">
        <f>ROUND(I149*H149,2)</f>
        <v>0</v>
      </c>
      <c r="BL149" s="17" t="s">
        <v>135</v>
      </c>
      <c r="BM149" s="197" t="s">
        <v>158</v>
      </c>
    </row>
    <row r="150" spans="1:65" s="2" customFormat="1" ht="19.5">
      <c r="A150" s="34"/>
      <c r="B150" s="35"/>
      <c r="C150" s="36"/>
      <c r="D150" s="199" t="s">
        <v>137</v>
      </c>
      <c r="E150" s="36"/>
      <c r="F150" s="200" t="s">
        <v>157</v>
      </c>
      <c r="G150" s="36"/>
      <c r="H150" s="36"/>
      <c r="I150" s="201"/>
      <c r="J150" s="36"/>
      <c r="K150" s="36"/>
      <c r="L150" s="39"/>
      <c r="M150" s="202"/>
      <c r="N150" s="203"/>
      <c r="O150" s="71"/>
      <c r="P150" s="71"/>
      <c r="Q150" s="71"/>
      <c r="R150" s="71"/>
      <c r="S150" s="71"/>
      <c r="T150" s="72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137</v>
      </c>
      <c r="AU150" s="17" t="s">
        <v>90</v>
      </c>
    </row>
    <row r="151" spans="1:65" s="13" customFormat="1" ht="11.25">
      <c r="B151" s="204"/>
      <c r="C151" s="205"/>
      <c r="D151" s="199" t="s">
        <v>139</v>
      </c>
      <c r="E151" s="206" t="s">
        <v>1</v>
      </c>
      <c r="F151" s="207" t="s">
        <v>140</v>
      </c>
      <c r="G151" s="205"/>
      <c r="H151" s="206" t="s">
        <v>1</v>
      </c>
      <c r="I151" s="208"/>
      <c r="J151" s="205"/>
      <c r="K151" s="205"/>
      <c r="L151" s="209"/>
      <c r="M151" s="210"/>
      <c r="N151" s="211"/>
      <c r="O151" s="211"/>
      <c r="P151" s="211"/>
      <c r="Q151" s="211"/>
      <c r="R151" s="211"/>
      <c r="S151" s="211"/>
      <c r="T151" s="212"/>
      <c r="AT151" s="213" t="s">
        <v>139</v>
      </c>
      <c r="AU151" s="213" t="s">
        <v>90</v>
      </c>
      <c r="AV151" s="13" t="s">
        <v>88</v>
      </c>
      <c r="AW151" s="13" t="s">
        <v>36</v>
      </c>
      <c r="AX151" s="13" t="s">
        <v>80</v>
      </c>
      <c r="AY151" s="213" t="s">
        <v>128</v>
      </c>
    </row>
    <row r="152" spans="1:65" s="13" customFormat="1" ht="11.25">
      <c r="B152" s="204"/>
      <c r="C152" s="205"/>
      <c r="D152" s="199" t="s">
        <v>139</v>
      </c>
      <c r="E152" s="206" t="s">
        <v>1</v>
      </c>
      <c r="F152" s="207" t="s">
        <v>159</v>
      </c>
      <c r="G152" s="205"/>
      <c r="H152" s="206" t="s">
        <v>1</v>
      </c>
      <c r="I152" s="208"/>
      <c r="J152" s="205"/>
      <c r="K152" s="205"/>
      <c r="L152" s="209"/>
      <c r="M152" s="210"/>
      <c r="N152" s="211"/>
      <c r="O152" s="211"/>
      <c r="P152" s="211"/>
      <c r="Q152" s="211"/>
      <c r="R152" s="211"/>
      <c r="S152" s="211"/>
      <c r="T152" s="212"/>
      <c r="AT152" s="213" t="s">
        <v>139</v>
      </c>
      <c r="AU152" s="213" t="s">
        <v>90</v>
      </c>
      <c r="AV152" s="13" t="s">
        <v>88</v>
      </c>
      <c r="AW152" s="13" t="s">
        <v>36</v>
      </c>
      <c r="AX152" s="13" t="s">
        <v>80</v>
      </c>
      <c r="AY152" s="213" t="s">
        <v>128</v>
      </c>
    </row>
    <row r="153" spans="1:65" s="14" customFormat="1" ht="11.25">
      <c r="B153" s="214"/>
      <c r="C153" s="215"/>
      <c r="D153" s="199" t="s">
        <v>139</v>
      </c>
      <c r="E153" s="216" t="s">
        <v>1</v>
      </c>
      <c r="F153" s="217" t="s">
        <v>160</v>
      </c>
      <c r="G153" s="215"/>
      <c r="H153" s="218">
        <v>192</v>
      </c>
      <c r="I153" s="219"/>
      <c r="J153" s="215"/>
      <c r="K153" s="215"/>
      <c r="L153" s="220"/>
      <c r="M153" s="221"/>
      <c r="N153" s="222"/>
      <c r="O153" s="222"/>
      <c r="P153" s="222"/>
      <c r="Q153" s="222"/>
      <c r="R153" s="222"/>
      <c r="S153" s="222"/>
      <c r="T153" s="223"/>
      <c r="AT153" s="224" t="s">
        <v>139</v>
      </c>
      <c r="AU153" s="224" t="s">
        <v>90</v>
      </c>
      <c r="AV153" s="14" t="s">
        <v>90</v>
      </c>
      <c r="AW153" s="14" t="s">
        <v>36</v>
      </c>
      <c r="AX153" s="14" t="s">
        <v>80</v>
      </c>
      <c r="AY153" s="224" t="s">
        <v>128</v>
      </c>
    </row>
    <row r="154" spans="1:65" s="13" customFormat="1" ht="11.25">
      <c r="B154" s="204"/>
      <c r="C154" s="205"/>
      <c r="D154" s="199" t="s">
        <v>139</v>
      </c>
      <c r="E154" s="206" t="s">
        <v>1</v>
      </c>
      <c r="F154" s="207" t="s">
        <v>161</v>
      </c>
      <c r="G154" s="205"/>
      <c r="H154" s="206" t="s">
        <v>1</v>
      </c>
      <c r="I154" s="208"/>
      <c r="J154" s="205"/>
      <c r="K154" s="205"/>
      <c r="L154" s="209"/>
      <c r="M154" s="210"/>
      <c r="N154" s="211"/>
      <c r="O154" s="211"/>
      <c r="P154" s="211"/>
      <c r="Q154" s="211"/>
      <c r="R154" s="211"/>
      <c r="S154" s="211"/>
      <c r="T154" s="212"/>
      <c r="AT154" s="213" t="s">
        <v>139</v>
      </c>
      <c r="AU154" s="213" t="s">
        <v>90</v>
      </c>
      <c r="AV154" s="13" t="s">
        <v>88</v>
      </c>
      <c r="AW154" s="13" t="s">
        <v>36</v>
      </c>
      <c r="AX154" s="13" t="s">
        <v>80</v>
      </c>
      <c r="AY154" s="213" t="s">
        <v>128</v>
      </c>
    </row>
    <row r="155" spans="1:65" s="14" customFormat="1" ht="11.25">
      <c r="B155" s="214"/>
      <c r="C155" s="215"/>
      <c r="D155" s="199" t="s">
        <v>139</v>
      </c>
      <c r="E155" s="216" t="s">
        <v>1</v>
      </c>
      <c r="F155" s="217" t="s">
        <v>162</v>
      </c>
      <c r="G155" s="215"/>
      <c r="H155" s="218">
        <v>24</v>
      </c>
      <c r="I155" s="219"/>
      <c r="J155" s="215"/>
      <c r="K155" s="215"/>
      <c r="L155" s="220"/>
      <c r="M155" s="221"/>
      <c r="N155" s="222"/>
      <c r="O155" s="222"/>
      <c r="P155" s="222"/>
      <c r="Q155" s="222"/>
      <c r="R155" s="222"/>
      <c r="S155" s="222"/>
      <c r="T155" s="223"/>
      <c r="AT155" s="224" t="s">
        <v>139</v>
      </c>
      <c r="AU155" s="224" t="s">
        <v>90</v>
      </c>
      <c r="AV155" s="14" t="s">
        <v>90</v>
      </c>
      <c r="AW155" s="14" t="s">
        <v>36</v>
      </c>
      <c r="AX155" s="14" t="s">
        <v>80</v>
      </c>
      <c r="AY155" s="224" t="s">
        <v>128</v>
      </c>
    </row>
    <row r="156" spans="1:65" s="15" customFormat="1" ht="11.25">
      <c r="B156" s="225"/>
      <c r="C156" s="226"/>
      <c r="D156" s="199" t="s">
        <v>139</v>
      </c>
      <c r="E156" s="227" t="s">
        <v>1</v>
      </c>
      <c r="F156" s="228" t="s">
        <v>147</v>
      </c>
      <c r="G156" s="226"/>
      <c r="H156" s="229">
        <v>216</v>
      </c>
      <c r="I156" s="230"/>
      <c r="J156" s="226"/>
      <c r="K156" s="226"/>
      <c r="L156" s="231"/>
      <c r="M156" s="232"/>
      <c r="N156" s="233"/>
      <c r="O156" s="233"/>
      <c r="P156" s="233"/>
      <c r="Q156" s="233"/>
      <c r="R156" s="233"/>
      <c r="S156" s="233"/>
      <c r="T156" s="234"/>
      <c r="AT156" s="235" t="s">
        <v>139</v>
      </c>
      <c r="AU156" s="235" t="s">
        <v>90</v>
      </c>
      <c r="AV156" s="15" t="s">
        <v>135</v>
      </c>
      <c r="AW156" s="15" t="s">
        <v>36</v>
      </c>
      <c r="AX156" s="15" t="s">
        <v>88</v>
      </c>
      <c r="AY156" s="235" t="s">
        <v>128</v>
      </c>
    </row>
    <row r="157" spans="1:65" s="2" customFormat="1" ht="24.2" customHeight="1">
      <c r="A157" s="34"/>
      <c r="B157" s="35"/>
      <c r="C157" s="186" t="s">
        <v>135</v>
      </c>
      <c r="D157" s="186" t="s">
        <v>130</v>
      </c>
      <c r="E157" s="187" t="s">
        <v>163</v>
      </c>
      <c r="F157" s="188" t="s">
        <v>164</v>
      </c>
      <c r="G157" s="189" t="s">
        <v>165</v>
      </c>
      <c r="H157" s="190">
        <v>960</v>
      </c>
      <c r="I157" s="191"/>
      <c r="J157" s="192">
        <f>ROUND(I157*H157,2)</f>
        <v>0</v>
      </c>
      <c r="K157" s="188" t="s">
        <v>1</v>
      </c>
      <c r="L157" s="39"/>
      <c r="M157" s="193" t="s">
        <v>1</v>
      </c>
      <c r="N157" s="194" t="s">
        <v>45</v>
      </c>
      <c r="O157" s="71"/>
      <c r="P157" s="195">
        <f>O157*H157</f>
        <v>0</v>
      </c>
      <c r="Q157" s="195">
        <v>4.0000000000000003E-5</v>
      </c>
      <c r="R157" s="195">
        <f>Q157*H157</f>
        <v>3.8400000000000004E-2</v>
      </c>
      <c r="S157" s="195">
        <v>0</v>
      </c>
      <c r="T157" s="196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7" t="s">
        <v>135</v>
      </c>
      <c r="AT157" s="197" t="s">
        <v>130</v>
      </c>
      <c r="AU157" s="197" t="s">
        <v>90</v>
      </c>
      <c r="AY157" s="17" t="s">
        <v>128</v>
      </c>
      <c r="BE157" s="198">
        <f>IF(N157="základní",J157,0)</f>
        <v>0</v>
      </c>
      <c r="BF157" s="198">
        <f>IF(N157="snížená",J157,0)</f>
        <v>0</v>
      </c>
      <c r="BG157" s="198">
        <f>IF(N157="zákl. přenesená",J157,0)</f>
        <v>0</v>
      </c>
      <c r="BH157" s="198">
        <f>IF(N157="sníž. přenesená",J157,0)</f>
        <v>0</v>
      </c>
      <c r="BI157" s="198">
        <f>IF(N157="nulová",J157,0)</f>
        <v>0</v>
      </c>
      <c r="BJ157" s="17" t="s">
        <v>88</v>
      </c>
      <c r="BK157" s="198">
        <f>ROUND(I157*H157,2)</f>
        <v>0</v>
      </c>
      <c r="BL157" s="17" t="s">
        <v>135</v>
      </c>
      <c r="BM157" s="197" t="s">
        <v>166</v>
      </c>
    </row>
    <row r="158" spans="1:65" s="2" customFormat="1" ht="19.5">
      <c r="A158" s="34"/>
      <c r="B158" s="35"/>
      <c r="C158" s="36"/>
      <c r="D158" s="199" t="s">
        <v>137</v>
      </c>
      <c r="E158" s="36"/>
      <c r="F158" s="200" t="s">
        <v>164</v>
      </c>
      <c r="G158" s="36"/>
      <c r="H158" s="36"/>
      <c r="I158" s="201"/>
      <c r="J158" s="36"/>
      <c r="K158" s="36"/>
      <c r="L158" s="39"/>
      <c r="M158" s="202"/>
      <c r="N158" s="203"/>
      <c r="O158" s="71"/>
      <c r="P158" s="71"/>
      <c r="Q158" s="71"/>
      <c r="R158" s="71"/>
      <c r="S158" s="71"/>
      <c r="T158" s="72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137</v>
      </c>
      <c r="AU158" s="17" t="s">
        <v>90</v>
      </c>
    </row>
    <row r="159" spans="1:65" s="13" customFormat="1" ht="11.25">
      <c r="B159" s="204"/>
      <c r="C159" s="205"/>
      <c r="D159" s="199" t="s">
        <v>139</v>
      </c>
      <c r="E159" s="206" t="s">
        <v>1</v>
      </c>
      <c r="F159" s="207" t="s">
        <v>167</v>
      </c>
      <c r="G159" s="205"/>
      <c r="H159" s="206" t="s">
        <v>1</v>
      </c>
      <c r="I159" s="208"/>
      <c r="J159" s="205"/>
      <c r="K159" s="205"/>
      <c r="L159" s="209"/>
      <c r="M159" s="210"/>
      <c r="N159" s="211"/>
      <c r="O159" s="211"/>
      <c r="P159" s="211"/>
      <c r="Q159" s="211"/>
      <c r="R159" s="211"/>
      <c r="S159" s="211"/>
      <c r="T159" s="212"/>
      <c r="AT159" s="213" t="s">
        <v>139</v>
      </c>
      <c r="AU159" s="213" t="s">
        <v>90</v>
      </c>
      <c r="AV159" s="13" t="s">
        <v>88</v>
      </c>
      <c r="AW159" s="13" t="s">
        <v>36</v>
      </c>
      <c r="AX159" s="13" t="s">
        <v>80</v>
      </c>
      <c r="AY159" s="213" t="s">
        <v>128</v>
      </c>
    </row>
    <row r="160" spans="1:65" s="13" customFormat="1" ht="11.25">
      <c r="B160" s="204"/>
      <c r="C160" s="205"/>
      <c r="D160" s="199" t="s">
        <v>139</v>
      </c>
      <c r="E160" s="206" t="s">
        <v>1</v>
      </c>
      <c r="F160" s="207" t="s">
        <v>168</v>
      </c>
      <c r="G160" s="205"/>
      <c r="H160" s="206" t="s">
        <v>1</v>
      </c>
      <c r="I160" s="208"/>
      <c r="J160" s="205"/>
      <c r="K160" s="205"/>
      <c r="L160" s="209"/>
      <c r="M160" s="210"/>
      <c r="N160" s="211"/>
      <c r="O160" s="211"/>
      <c r="P160" s="211"/>
      <c r="Q160" s="211"/>
      <c r="R160" s="211"/>
      <c r="S160" s="211"/>
      <c r="T160" s="212"/>
      <c r="AT160" s="213" t="s">
        <v>139</v>
      </c>
      <c r="AU160" s="213" t="s">
        <v>90</v>
      </c>
      <c r="AV160" s="13" t="s">
        <v>88</v>
      </c>
      <c r="AW160" s="13" t="s">
        <v>36</v>
      </c>
      <c r="AX160" s="13" t="s">
        <v>80</v>
      </c>
      <c r="AY160" s="213" t="s">
        <v>128</v>
      </c>
    </row>
    <row r="161" spans="1:65" s="14" customFormat="1" ht="11.25">
      <c r="B161" s="214"/>
      <c r="C161" s="215"/>
      <c r="D161" s="199" t="s">
        <v>139</v>
      </c>
      <c r="E161" s="216" t="s">
        <v>1</v>
      </c>
      <c r="F161" s="217" t="s">
        <v>169</v>
      </c>
      <c r="G161" s="215"/>
      <c r="H161" s="218">
        <v>480</v>
      </c>
      <c r="I161" s="219"/>
      <c r="J161" s="215"/>
      <c r="K161" s="215"/>
      <c r="L161" s="220"/>
      <c r="M161" s="221"/>
      <c r="N161" s="222"/>
      <c r="O161" s="222"/>
      <c r="P161" s="222"/>
      <c r="Q161" s="222"/>
      <c r="R161" s="222"/>
      <c r="S161" s="222"/>
      <c r="T161" s="223"/>
      <c r="AT161" s="224" t="s">
        <v>139</v>
      </c>
      <c r="AU161" s="224" t="s">
        <v>90</v>
      </c>
      <c r="AV161" s="14" t="s">
        <v>90</v>
      </c>
      <c r="AW161" s="14" t="s">
        <v>36</v>
      </c>
      <c r="AX161" s="14" t="s">
        <v>80</v>
      </c>
      <c r="AY161" s="224" t="s">
        <v>128</v>
      </c>
    </row>
    <row r="162" spans="1:65" s="13" customFormat="1" ht="11.25">
      <c r="B162" s="204"/>
      <c r="C162" s="205"/>
      <c r="D162" s="199" t="s">
        <v>139</v>
      </c>
      <c r="E162" s="206" t="s">
        <v>1</v>
      </c>
      <c r="F162" s="207" t="s">
        <v>170</v>
      </c>
      <c r="G162" s="205"/>
      <c r="H162" s="206" t="s">
        <v>1</v>
      </c>
      <c r="I162" s="208"/>
      <c r="J162" s="205"/>
      <c r="K162" s="205"/>
      <c r="L162" s="209"/>
      <c r="M162" s="210"/>
      <c r="N162" s="211"/>
      <c r="O162" s="211"/>
      <c r="P162" s="211"/>
      <c r="Q162" s="211"/>
      <c r="R162" s="211"/>
      <c r="S162" s="211"/>
      <c r="T162" s="212"/>
      <c r="AT162" s="213" t="s">
        <v>139</v>
      </c>
      <c r="AU162" s="213" t="s">
        <v>90</v>
      </c>
      <c r="AV162" s="13" t="s">
        <v>88</v>
      </c>
      <c r="AW162" s="13" t="s">
        <v>36</v>
      </c>
      <c r="AX162" s="13" t="s">
        <v>80</v>
      </c>
      <c r="AY162" s="213" t="s">
        <v>128</v>
      </c>
    </row>
    <row r="163" spans="1:65" s="14" customFormat="1" ht="11.25">
      <c r="B163" s="214"/>
      <c r="C163" s="215"/>
      <c r="D163" s="199" t="s">
        <v>139</v>
      </c>
      <c r="E163" s="216" t="s">
        <v>1</v>
      </c>
      <c r="F163" s="217" t="s">
        <v>171</v>
      </c>
      <c r="G163" s="215"/>
      <c r="H163" s="218">
        <v>480</v>
      </c>
      <c r="I163" s="219"/>
      <c r="J163" s="215"/>
      <c r="K163" s="215"/>
      <c r="L163" s="220"/>
      <c r="M163" s="221"/>
      <c r="N163" s="222"/>
      <c r="O163" s="222"/>
      <c r="P163" s="222"/>
      <c r="Q163" s="222"/>
      <c r="R163" s="222"/>
      <c r="S163" s="222"/>
      <c r="T163" s="223"/>
      <c r="AT163" s="224" t="s">
        <v>139</v>
      </c>
      <c r="AU163" s="224" t="s">
        <v>90</v>
      </c>
      <c r="AV163" s="14" t="s">
        <v>90</v>
      </c>
      <c r="AW163" s="14" t="s">
        <v>36</v>
      </c>
      <c r="AX163" s="14" t="s">
        <v>80</v>
      </c>
      <c r="AY163" s="224" t="s">
        <v>128</v>
      </c>
    </row>
    <row r="164" spans="1:65" s="15" customFormat="1" ht="11.25">
      <c r="B164" s="225"/>
      <c r="C164" s="226"/>
      <c r="D164" s="199" t="s">
        <v>139</v>
      </c>
      <c r="E164" s="227" t="s">
        <v>1</v>
      </c>
      <c r="F164" s="228" t="s">
        <v>147</v>
      </c>
      <c r="G164" s="226"/>
      <c r="H164" s="229">
        <v>960</v>
      </c>
      <c r="I164" s="230"/>
      <c r="J164" s="226"/>
      <c r="K164" s="226"/>
      <c r="L164" s="231"/>
      <c r="M164" s="232"/>
      <c r="N164" s="233"/>
      <c r="O164" s="233"/>
      <c r="P164" s="233"/>
      <c r="Q164" s="233"/>
      <c r="R164" s="233"/>
      <c r="S164" s="233"/>
      <c r="T164" s="234"/>
      <c r="AT164" s="235" t="s">
        <v>139</v>
      </c>
      <c r="AU164" s="235" t="s">
        <v>90</v>
      </c>
      <c r="AV164" s="15" t="s">
        <v>135</v>
      </c>
      <c r="AW164" s="15" t="s">
        <v>36</v>
      </c>
      <c r="AX164" s="15" t="s">
        <v>88</v>
      </c>
      <c r="AY164" s="235" t="s">
        <v>128</v>
      </c>
    </row>
    <row r="165" spans="1:65" s="2" customFormat="1" ht="24.2" customHeight="1">
      <c r="A165" s="34"/>
      <c r="B165" s="35"/>
      <c r="C165" s="186" t="s">
        <v>172</v>
      </c>
      <c r="D165" s="186" t="s">
        <v>130</v>
      </c>
      <c r="E165" s="187" t="s">
        <v>173</v>
      </c>
      <c r="F165" s="188" t="s">
        <v>174</v>
      </c>
      <c r="G165" s="189" t="s">
        <v>175</v>
      </c>
      <c r="H165" s="190">
        <v>40</v>
      </c>
      <c r="I165" s="191"/>
      <c r="J165" s="192">
        <f>ROUND(I165*H165,2)</f>
        <v>0</v>
      </c>
      <c r="K165" s="188" t="s">
        <v>1</v>
      </c>
      <c r="L165" s="39"/>
      <c r="M165" s="193" t="s">
        <v>1</v>
      </c>
      <c r="N165" s="194" t="s">
        <v>45</v>
      </c>
      <c r="O165" s="71"/>
      <c r="P165" s="195">
        <f>O165*H165</f>
        <v>0</v>
      </c>
      <c r="Q165" s="195">
        <v>0</v>
      </c>
      <c r="R165" s="195">
        <f>Q165*H165</f>
        <v>0</v>
      </c>
      <c r="S165" s="195">
        <v>0</v>
      </c>
      <c r="T165" s="196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7" t="s">
        <v>135</v>
      </c>
      <c r="AT165" s="197" t="s">
        <v>130</v>
      </c>
      <c r="AU165" s="197" t="s">
        <v>90</v>
      </c>
      <c r="AY165" s="17" t="s">
        <v>128</v>
      </c>
      <c r="BE165" s="198">
        <f>IF(N165="základní",J165,0)</f>
        <v>0</v>
      </c>
      <c r="BF165" s="198">
        <f>IF(N165="snížená",J165,0)</f>
        <v>0</v>
      </c>
      <c r="BG165" s="198">
        <f>IF(N165="zákl. přenesená",J165,0)</f>
        <v>0</v>
      </c>
      <c r="BH165" s="198">
        <f>IF(N165="sníž. přenesená",J165,0)</f>
        <v>0</v>
      </c>
      <c r="BI165" s="198">
        <f>IF(N165="nulová",J165,0)</f>
        <v>0</v>
      </c>
      <c r="BJ165" s="17" t="s">
        <v>88</v>
      </c>
      <c r="BK165" s="198">
        <f>ROUND(I165*H165,2)</f>
        <v>0</v>
      </c>
      <c r="BL165" s="17" t="s">
        <v>135</v>
      </c>
      <c r="BM165" s="197" t="s">
        <v>176</v>
      </c>
    </row>
    <row r="166" spans="1:65" s="2" customFormat="1" ht="19.5">
      <c r="A166" s="34"/>
      <c r="B166" s="35"/>
      <c r="C166" s="36"/>
      <c r="D166" s="199" t="s">
        <v>137</v>
      </c>
      <c r="E166" s="36"/>
      <c r="F166" s="200" t="s">
        <v>174</v>
      </c>
      <c r="G166" s="36"/>
      <c r="H166" s="36"/>
      <c r="I166" s="201"/>
      <c r="J166" s="36"/>
      <c r="K166" s="36"/>
      <c r="L166" s="39"/>
      <c r="M166" s="202"/>
      <c r="N166" s="203"/>
      <c r="O166" s="71"/>
      <c r="P166" s="71"/>
      <c r="Q166" s="71"/>
      <c r="R166" s="71"/>
      <c r="S166" s="71"/>
      <c r="T166" s="72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137</v>
      </c>
      <c r="AU166" s="17" t="s">
        <v>90</v>
      </c>
    </row>
    <row r="167" spans="1:65" s="13" customFormat="1" ht="11.25">
      <c r="B167" s="204"/>
      <c r="C167" s="205"/>
      <c r="D167" s="199" t="s">
        <v>139</v>
      </c>
      <c r="E167" s="206" t="s">
        <v>1</v>
      </c>
      <c r="F167" s="207" t="s">
        <v>167</v>
      </c>
      <c r="G167" s="205"/>
      <c r="H167" s="206" t="s">
        <v>1</v>
      </c>
      <c r="I167" s="208"/>
      <c r="J167" s="205"/>
      <c r="K167" s="205"/>
      <c r="L167" s="209"/>
      <c r="M167" s="210"/>
      <c r="N167" s="211"/>
      <c r="O167" s="211"/>
      <c r="P167" s="211"/>
      <c r="Q167" s="211"/>
      <c r="R167" s="211"/>
      <c r="S167" s="211"/>
      <c r="T167" s="212"/>
      <c r="AT167" s="213" t="s">
        <v>139</v>
      </c>
      <c r="AU167" s="213" t="s">
        <v>90</v>
      </c>
      <c r="AV167" s="13" t="s">
        <v>88</v>
      </c>
      <c r="AW167" s="13" t="s">
        <v>36</v>
      </c>
      <c r="AX167" s="13" t="s">
        <v>80</v>
      </c>
      <c r="AY167" s="213" t="s">
        <v>128</v>
      </c>
    </row>
    <row r="168" spans="1:65" s="13" customFormat="1" ht="11.25">
      <c r="B168" s="204"/>
      <c r="C168" s="205"/>
      <c r="D168" s="199" t="s">
        <v>139</v>
      </c>
      <c r="E168" s="206" t="s">
        <v>1</v>
      </c>
      <c r="F168" s="207" t="s">
        <v>168</v>
      </c>
      <c r="G168" s="205"/>
      <c r="H168" s="206" t="s">
        <v>1</v>
      </c>
      <c r="I168" s="208"/>
      <c r="J168" s="205"/>
      <c r="K168" s="205"/>
      <c r="L168" s="209"/>
      <c r="M168" s="210"/>
      <c r="N168" s="211"/>
      <c r="O168" s="211"/>
      <c r="P168" s="211"/>
      <c r="Q168" s="211"/>
      <c r="R168" s="211"/>
      <c r="S168" s="211"/>
      <c r="T168" s="212"/>
      <c r="AT168" s="213" t="s">
        <v>139</v>
      </c>
      <c r="AU168" s="213" t="s">
        <v>90</v>
      </c>
      <c r="AV168" s="13" t="s">
        <v>88</v>
      </c>
      <c r="AW168" s="13" t="s">
        <v>36</v>
      </c>
      <c r="AX168" s="13" t="s">
        <v>80</v>
      </c>
      <c r="AY168" s="213" t="s">
        <v>128</v>
      </c>
    </row>
    <row r="169" spans="1:65" s="14" customFormat="1" ht="11.25">
      <c r="B169" s="214"/>
      <c r="C169" s="215"/>
      <c r="D169" s="199" t="s">
        <v>139</v>
      </c>
      <c r="E169" s="216" t="s">
        <v>1</v>
      </c>
      <c r="F169" s="217" t="s">
        <v>177</v>
      </c>
      <c r="G169" s="215"/>
      <c r="H169" s="218">
        <v>20</v>
      </c>
      <c r="I169" s="219"/>
      <c r="J169" s="215"/>
      <c r="K169" s="215"/>
      <c r="L169" s="220"/>
      <c r="M169" s="221"/>
      <c r="N169" s="222"/>
      <c r="O169" s="222"/>
      <c r="P169" s="222"/>
      <c r="Q169" s="222"/>
      <c r="R169" s="222"/>
      <c r="S169" s="222"/>
      <c r="T169" s="223"/>
      <c r="AT169" s="224" t="s">
        <v>139</v>
      </c>
      <c r="AU169" s="224" t="s">
        <v>90</v>
      </c>
      <c r="AV169" s="14" t="s">
        <v>90</v>
      </c>
      <c r="AW169" s="14" t="s">
        <v>36</v>
      </c>
      <c r="AX169" s="14" t="s">
        <v>80</v>
      </c>
      <c r="AY169" s="224" t="s">
        <v>128</v>
      </c>
    </row>
    <row r="170" spans="1:65" s="13" customFormat="1" ht="11.25">
      <c r="B170" s="204"/>
      <c r="C170" s="205"/>
      <c r="D170" s="199" t="s">
        <v>139</v>
      </c>
      <c r="E170" s="206" t="s">
        <v>1</v>
      </c>
      <c r="F170" s="207" t="s">
        <v>170</v>
      </c>
      <c r="G170" s="205"/>
      <c r="H170" s="206" t="s">
        <v>1</v>
      </c>
      <c r="I170" s="208"/>
      <c r="J170" s="205"/>
      <c r="K170" s="205"/>
      <c r="L170" s="209"/>
      <c r="M170" s="210"/>
      <c r="N170" s="211"/>
      <c r="O170" s="211"/>
      <c r="P170" s="211"/>
      <c r="Q170" s="211"/>
      <c r="R170" s="211"/>
      <c r="S170" s="211"/>
      <c r="T170" s="212"/>
      <c r="AT170" s="213" t="s">
        <v>139</v>
      </c>
      <c r="AU170" s="213" t="s">
        <v>90</v>
      </c>
      <c r="AV170" s="13" t="s">
        <v>88</v>
      </c>
      <c r="AW170" s="13" t="s">
        <v>36</v>
      </c>
      <c r="AX170" s="13" t="s">
        <v>80</v>
      </c>
      <c r="AY170" s="213" t="s">
        <v>128</v>
      </c>
    </row>
    <row r="171" spans="1:65" s="14" customFormat="1" ht="11.25">
      <c r="B171" s="214"/>
      <c r="C171" s="215"/>
      <c r="D171" s="199" t="s">
        <v>139</v>
      </c>
      <c r="E171" s="216" t="s">
        <v>1</v>
      </c>
      <c r="F171" s="217" t="s">
        <v>177</v>
      </c>
      <c r="G171" s="215"/>
      <c r="H171" s="218">
        <v>20</v>
      </c>
      <c r="I171" s="219"/>
      <c r="J171" s="215"/>
      <c r="K171" s="215"/>
      <c r="L171" s="220"/>
      <c r="M171" s="221"/>
      <c r="N171" s="222"/>
      <c r="O171" s="222"/>
      <c r="P171" s="222"/>
      <c r="Q171" s="222"/>
      <c r="R171" s="222"/>
      <c r="S171" s="222"/>
      <c r="T171" s="223"/>
      <c r="AT171" s="224" t="s">
        <v>139</v>
      </c>
      <c r="AU171" s="224" t="s">
        <v>90</v>
      </c>
      <c r="AV171" s="14" t="s">
        <v>90</v>
      </c>
      <c r="AW171" s="14" t="s">
        <v>36</v>
      </c>
      <c r="AX171" s="14" t="s">
        <v>80</v>
      </c>
      <c r="AY171" s="224" t="s">
        <v>128</v>
      </c>
    </row>
    <row r="172" spans="1:65" s="15" customFormat="1" ht="11.25">
      <c r="B172" s="225"/>
      <c r="C172" s="226"/>
      <c r="D172" s="199" t="s">
        <v>139</v>
      </c>
      <c r="E172" s="227" t="s">
        <v>1</v>
      </c>
      <c r="F172" s="228" t="s">
        <v>147</v>
      </c>
      <c r="G172" s="226"/>
      <c r="H172" s="229">
        <v>40</v>
      </c>
      <c r="I172" s="230"/>
      <c r="J172" s="226"/>
      <c r="K172" s="226"/>
      <c r="L172" s="231"/>
      <c r="M172" s="232"/>
      <c r="N172" s="233"/>
      <c r="O172" s="233"/>
      <c r="P172" s="233"/>
      <c r="Q172" s="233"/>
      <c r="R172" s="233"/>
      <c r="S172" s="233"/>
      <c r="T172" s="234"/>
      <c r="AT172" s="235" t="s">
        <v>139</v>
      </c>
      <c r="AU172" s="235" t="s">
        <v>90</v>
      </c>
      <c r="AV172" s="15" t="s">
        <v>135</v>
      </c>
      <c r="AW172" s="15" t="s">
        <v>36</v>
      </c>
      <c r="AX172" s="15" t="s">
        <v>88</v>
      </c>
      <c r="AY172" s="235" t="s">
        <v>128</v>
      </c>
    </row>
    <row r="173" spans="1:65" s="2" customFormat="1" ht="24.2" customHeight="1">
      <c r="A173" s="34"/>
      <c r="B173" s="35"/>
      <c r="C173" s="186" t="s">
        <v>178</v>
      </c>
      <c r="D173" s="186" t="s">
        <v>130</v>
      </c>
      <c r="E173" s="187" t="s">
        <v>179</v>
      </c>
      <c r="F173" s="188" t="s">
        <v>180</v>
      </c>
      <c r="G173" s="189" t="s">
        <v>181</v>
      </c>
      <c r="H173" s="190">
        <v>7.9</v>
      </c>
      <c r="I173" s="191"/>
      <c r="J173" s="192">
        <f>ROUND(I173*H173,2)</f>
        <v>0</v>
      </c>
      <c r="K173" s="188" t="s">
        <v>182</v>
      </c>
      <c r="L173" s="39"/>
      <c r="M173" s="193" t="s">
        <v>1</v>
      </c>
      <c r="N173" s="194" t="s">
        <v>45</v>
      </c>
      <c r="O173" s="71"/>
      <c r="P173" s="195">
        <f>O173*H173</f>
        <v>0</v>
      </c>
      <c r="Q173" s="195">
        <v>8.6800000000000002E-3</v>
      </c>
      <c r="R173" s="195">
        <f>Q173*H173</f>
        <v>6.8572000000000008E-2</v>
      </c>
      <c r="S173" s="195">
        <v>0</v>
      </c>
      <c r="T173" s="196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7" t="s">
        <v>135</v>
      </c>
      <c r="AT173" s="197" t="s">
        <v>130</v>
      </c>
      <c r="AU173" s="197" t="s">
        <v>90</v>
      </c>
      <c r="AY173" s="17" t="s">
        <v>128</v>
      </c>
      <c r="BE173" s="198">
        <f>IF(N173="základní",J173,0)</f>
        <v>0</v>
      </c>
      <c r="BF173" s="198">
        <f>IF(N173="snížená",J173,0)</f>
        <v>0</v>
      </c>
      <c r="BG173" s="198">
        <f>IF(N173="zákl. přenesená",J173,0)</f>
        <v>0</v>
      </c>
      <c r="BH173" s="198">
        <f>IF(N173="sníž. přenesená",J173,0)</f>
        <v>0</v>
      </c>
      <c r="BI173" s="198">
        <f>IF(N173="nulová",J173,0)</f>
        <v>0</v>
      </c>
      <c r="BJ173" s="17" t="s">
        <v>88</v>
      </c>
      <c r="BK173" s="198">
        <f>ROUND(I173*H173,2)</f>
        <v>0</v>
      </c>
      <c r="BL173" s="17" t="s">
        <v>135</v>
      </c>
      <c r="BM173" s="197" t="s">
        <v>183</v>
      </c>
    </row>
    <row r="174" spans="1:65" s="2" customFormat="1" ht="58.5">
      <c r="A174" s="34"/>
      <c r="B174" s="35"/>
      <c r="C174" s="36"/>
      <c r="D174" s="199" t="s">
        <v>137</v>
      </c>
      <c r="E174" s="36"/>
      <c r="F174" s="200" t="s">
        <v>184</v>
      </c>
      <c r="G174" s="36"/>
      <c r="H174" s="36"/>
      <c r="I174" s="201"/>
      <c r="J174" s="36"/>
      <c r="K174" s="36"/>
      <c r="L174" s="39"/>
      <c r="M174" s="202"/>
      <c r="N174" s="203"/>
      <c r="O174" s="71"/>
      <c r="P174" s="71"/>
      <c r="Q174" s="71"/>
      <c r="R174" s="71"/>
      <c r="S174" s="71"/>
      <c r="T174" s="72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137</v>
      </c>
      <c r="AU174" s="17" t="s">
        <v>90</v>
      </c>
    </row>
    <row r="175" spans="1:65" s="13" customFormat="1" ht="11.25">
      <c r="B175" s="204"/>
      <c r="C175" s="205"/>
      <c r="D175" s="199" t="s">
        <v>139</v>
      </c>
      <c r="E175" s="206" t="s">
        <v>1</v>
      </c>
      <c r="F175" s="207" t="s">
        <v>185</v>
      </c>
      <c r="G175" s="205"/>
      <c r="H175" s="206" t="s">
        <v>1</v>
      </c>
      <c r="I175" s="208"/>
      <c r="J175" s="205"/>
      <c r="K175" s="205"/>
      <c r="L175" s="209"/>
      <c r="M175" s="210"/>
      <c r="N175" s="211"/>
      <c r="O175" s="211"/>
      <c r="P175" s="211"/>
      <c r="Q175" s="211"/>
      <c r="R175" s="211"/>
      <c r="S175" s="211"/>
      <c r="T175" s="212"/>
      <c r="AT175" s="213" t="s">
        <v>139</v>
      </c>
      <c r="AU175" s="213" t="s">
        <v>90</v>
      </c>
      <c r="AV175" s="13" t="s">
        <v>88</v>
      </c>
      <c r="AW175" s="13" t="s">
        <v>36</v>
      </c>
      <c r="AX175" s="13" t="s">
        <v>80</v>
      </c>
      <c r="AY175" s="213" t="s">
        <v>128</v>
      </c>
    </row>
    <row r="176" spans="1:65" s="13" customFormat="1" ht="11.25">
      <c r="B176" s="204"/>
      <c r="C176" s="205"/>
      <c r="D176" s="199" t="s">
        <v>139</v>
      </c>
      <c r="E176" s="206" t="s">
        <v>1</v>
      </c>
      <c r="F176" s="207" t="s">
        <v>141</v>
      </c>
      <c r="G176" s="205"/>
      <c r="H176" s="206" t="s">
        <v>1</v>
      </c>
      <c r="I176" s="208"/>
      <c r="J176" s="205"/>
      <c r="K176" s="205"/>
      <c r="L176" s="209"/>
      <c r="M176" s="210"/>
      <c r="N176" s="211"/>
      <c r="O176" s="211"/>
      <c r="P176" s="211"/>
      <c r="Q176" s="211"/>
      <c r="R176" s="211"/>
      <c r="S176" s="211"/>
      <c r="T176" s="212"/>
      <c r="AT176" s="213" t="s">
        <v>139</v>
      </c>
      <c r="AU176" s="213" t="s">
        <v>90</v>
      </c>
      <c r="AV176" s="13" t="s">
        <v>88</v>
      </c>
      <c r="AW176" s="13" t="s">
        <v>36</v>
      </c>
      <c r="AX176" s="13" t="s">
        <v>80</v>
      </c>
      <c r="AY176" s="213" t="s">
        <v>128</v>
      </c>
    </row>
    <row r="177" spans="1:65" s="14" customFormat="1" ht="11.25">
      <c r="B177" s="214"/>
      <c r="C177" s="215"/>
      <c r="D177" s="199" t="s">
        <v>139</v>
      </c>
      <c r="E177" s="216" t="s">
        <v>1</v>
      </c>
      <c r="F177" s="217" t="s">
        <v>186</v>
      </c>
      <c r="G177" s="215"/>
      <c r="H177" s="218">
        <v>2.4</v>
      </c>
      <c r="I177" s="219"/>
      <c r="J177" s="215"/>
      <c r="K177" s="215"/>
      <c r="L177" s="220"/>
      <c r="M177" s="221"/>
      <c r="N177" s="222"/>
      <c r="O177" s="222"/>
      <c r="P177" s="222"/>
      <c r="Q177" s="222"/>
      <c r="R177" s="222"/>
      <c r="S177" s="222"/>
      <c r="T177" s="223"/>
      <c r="AT177" s="224" t="s">
        <v>139</v>
      </c>
      <c r="AU177" s="224" t="s">
        <v>90</v>
      </c>
      <c r="AV177" s="14" t="s">
        <v>90</v>
      </c>
      <c r="AW177" s="14" t="s">
        <v>36</v>
      </c>
      <c r="AX177" s="14" t="s">
        <v>80</v>
      </c>
      <c r="AY177" s="224" t="s">
        <v>128</v>
      </c>
    </row>
    <row r="178" spans="1:65" s="13" customFormat="1" ht="11.25">
      <c r="B178" s="204"/>
      <c r="C178" s="205"/>
      <c r="D178" s="199" t="s">
        <v>139</v>
      </c>
      <c r="E178" s="206" t="s">
        <v>1</v>
      </c>
      <c r="F178" s="207" t="s">
        <v>143</v>
      </c>
      <c r="G178" s="205"/>
      <c r="H178" s="206" t="s">
        <v>1</v>
      </c>
      <c r="I178" s="208"/>
      <c r="J178" s="205"/>
      <c r="K178" s="205"/>
      <c r="L178" s="209"/>
      <c r="M178" s="210"/>
      <c r="N178" s="211"/>
      <c r="O178" s="211"/>
      <c r="P178" s="211"/>
      <c r="Q178" s="211"/>
      <c r="R178" s="211"/>
      <c r="S178" s="211"/>
      <c r="T178" s="212"/>
      <c r="AT178" s="213" t="s">
        <v>139</v>
      </c>
      <c r="AU178" s="213" t="s">
        <v>90</v>
      </c>
      <c r="AV178" s="13" t="s">
        <v>88</v>
      </c>
      <c r="AW178" s="13" t="s">
        <v>36</v>
      </c>
      <c r="AX178" s="13" t="s">
        <v>80</v>
      </c>
      <c r="AY178" s="213" t="s">
        <v>128</v>
      </c>
    </row>
    <row r="179" spans="1:65" s="14" customFormat="1" ht="11.25">
      <c r="B179" s="214"/>
      <c r="C179" s="215"/>
      <c r="D179" s="199" t="s">
        <v>139</v>
      </c>
      <c r="E179" s="216" t="s">
        <v>1</v>
      </c>
      <c r="F179" s="217" t="s">
        <v>187</v>
      </c>
      <c r="G179" s="215"/>
      <c r="H179" s="218">
        <v>2.2000000000000002</v>
      </c>
      <c r="I179" s="219"/>
      <c r="J179" s="215"/>
      <c r="K179" s="215"/>
      <c r="L179" s="220"/>
      <c r="M179" s="221"/>
      <c r="N179" s="222"/>
      <c r="O179" s="222"/>
      <c r="P179" s="222"/>
      <c r="Q179" s="222"/>
      <c r="R179" s="222"/>
      <c r="S179" s="222"/>
      <c r="T179" s="223"/>
      <c r="AT179" s="224" t="s">
        <v>139</v>
      </c>
      <c r="AU179" s="224" t="s">
        <v>90</v>
      </c>
      <c r="AV179" s="14" t="s">
        <v>90</v>
      </c>
      <c r="AW179" s="14" t="s">
        <v>36</v>
      </c>
      <c r="AX179" s="14" t="s">
        <v>80</v>
      </c>
      <c r="AY179" s="224" t="s">
        <v>128</v>
      </c>
    </row>
    <row r="180" spans="1:65" s="13" customFormat="1" ht="11.25">
      <c r="B180" s="204"/>
      <c r="C180" s="205"/>
      <c r="D180" s="199" t="s">
        <v>139</v>
      </c>
      <c r="E180" s="206" t="s">
        <v>1</v>
      </c>
      <c r="F180" s="207" t="s">
        <v>145</v>
      </c>
      <c r="G180" s="205"/>
      <c r="H180" s="206" t="s">
        <v>1</v>
      </c>
      <c r="I180" s="208"/>
      <c r="J180" s="205"/>
      <c r="K180" s="205"/>
      <c r="L180" s="209"/>
      <c r="M180" s="210"/>
      <c r="N180" s="211"/>
      <c r="O180" s="211"/>
      <c r="P180" s="211"/>
      <c r="Q180" s="211"/>
      <c r="R180" s="211"/>
      <c r="S180" s="211"/>
      <c r="T180" s="212"/>
      <c r="AT180" s="213" t="s">
        <v>139</v>
      </c>
      <c r="AU180" s="213" t="s">
        <v>90</v>
      </c>
      <c r="AV180" s="13" t="s">
        <v>88</v>
      </c>
      <c r="AW180" s="13" t="s">
        <v>36</v>
      </c>
      <c r="AX180" s="13" t="s">
        <v>80</v>
      </c>
      <c r="AY180" s="213" t="s">
        <v>128</v>
      </c>
    </row>
    <row r="181" spans="1:65" s="14" customFormat="1" ht="11.25">
      <c r="B181" s="214"/>
      <c r="C181" s="215"/>
      <c r="D181" s="199" t="s">
        <v>139</v>
      </c>
      <c r="E181" s="216" t="s">
        <v>1</v>
      </c>
      <c r="F181" s="217" t="s">
        <v>188</v>
      </c>
      <c r="G181" s="215"/>
      <c r="H181" s="218">
        <v>3.3</v>
      </c>
      <c r="I181" s="219"/>
      <c r="J181" s="215"/>
      <c r="K181" s="215"/>
      <c r="L181" s="220"/>
      <c r="M181" s="221"/>
      <c r="N181" s="222"/>
      <c r="O181" s="222"/>
      <c r="P181" s="222"/>
      <c r="Q181" s="222"/>
      <c r="R181" s="222"/>
      <c r="S181" s="222"/>
      <c r="T181" s="223"/>
      <c r="AT181" s="224" t="s">
        <v>139</v>
      </c>
      <c r="AU181" s="224" t="s">
        <v>90</v>
      </c>
      <c r="AV181" s="14" t="s">
        <v>90</v>
      </c>
      <c r="AW181" s="14" t="s">
        <v>36</v>
      </c>
      <c r="AX181" s="14" t="s">
        <v>80</v>
      </c>
      <c r="AY181" s="224" t="s">
        <v>128</v>
      </c>
    </row>
    <row r="182" spans="1:65" s="15" customFormat="1" ht="11.25">
      <c r="B182" s="225"/>
      <c r="C182" s="226"/>
      <c r="D182" s="199" t="s">
        <v>139</v>
      </c>
      <c r="E182" s="227" t="s">
        <v>1</v>
      </c>
      <c r="F182" s="228" t="s">
        <v>147</v>
      </c>
      <c r="G182" s="226"/>
      <c r="H182" s="229">
        <v>7.8999999999999995</v>
      </c>
      <c r="I182" s="230"/>
      <c r="J182" s="226"/>
      <c r="K182" s="226"/>
      <c r="L182" s="231"/>
      <c r="M182" s="232"/>
      <c r="N182" s="233"/>
      <c r="O182" s="233"/>
      <c r="P182" s="233"/>
      <c r="Q182" s="233"/>
      <c r="R182" s="233"/>
      <c r="S182" s="233"/>
      <c r="T182" s="234"/>
      <c r="AT182" s="235" t="s">
        <v>139</v>
      </c>
      <c r="AU182" s="235" t="s">
        <v>90</v>
      </c>
      <c r="AV182" s="15" t="s">
        <v>135</v>
      </c>
      <c r="AW182" s="15" t="s">
        <v>36</v>
      </c>
      <c r="AX182" s="15" t="s">
        <v>88</v>
      </c>
      <c r="AY182" s="235" t="s">
        <v>128</v>
      </c>
    </row>
    <row r="183" spans="1:65" s="2" customFormat="1" ht="24.2" customHeight="1">
      <c r="A183" s="34"/>
      <c r="B183" s="35"/>
      <c r="C183" s="186" t="s">
        <v>189</v>
      </c>
      <c r="D183" s="186" t="s">
        <v>130</v>
      </c>
      <c r="E183" s="187" t="s">
        <v>190</v>
      </c>
      <c r="F183" s="188" t="s">
        <v>191</v>
      </c>
      <c r="G183" s="189" t="s">
        <v>181</v>
      </c>
      <c r="H183" s="190">
        <v>2.2999999999999998</v>
      </c>
      <c r="I183" s="191"/>
      <c r="J183" s="192">
        <f>ROUND(I183*H183,2)</f>
        <v>0</v>
      </c>
      <c r="K183" s="188" t="s">
        <v>182</v>
      </c>
      <c r="L183" s="39"/>
      <c r="M183" s="193" t="s">
        <v>1</v>
      </c>
      <c r="N183" s="194" t="s">
        <v>45</v>
      </c>
      <c r="O183" s="71"/>
      <c r="P183" s="195">
        <f>O183*H183</f>
        <v>0</v>
      </c>
      <c r="Q183" s="195">
        <v>3.6900000000000002E-2</v>
      </c>
      <c r="R183" s="195">
        <f>Q183*H183</f>
        <v>8.4870000000000001E-2</v>
      </c>
      <c r="S183" s="195">
        <v>0</v>
      </c>
      <c r="T183" s="196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7" t="s">
        <v>135</v>
      </c>
      <c r="AT183" s="197" t="s">
        <v>130</v>
      </c>
      <c r="AU183" s="197" t="s">
        <v>90</v>
      </c>
      <c r="AY183" s="17" t="s">
        <v>128</v>
      </c>
      <c r="BE183" s="198">
        <f>IF(N183="základní",J183,0)</f>
        <v>0</v>
      </c>
      <c r="BF183" s="198">
        <f>IF(N183="snížená",J183,0)</f>
        <v>0</v>
      </c>
      <c r="BG183" s="198">
        <f>IF(N183="zákl. přenesená",J183,0)</f>
        <v>0</v>
      </c>
      <c r="BH183" s="198">
        <f>IF(N183="sníž. přenesená",J183,0)</f>
        <v>0</v>
      </c>
      <c r="BI183" s="198">
        <f>IF(N183="nulová",J183,0)</f>
        <v>0</v>
      </c>
      <c r="BJ183" s="17" t="s">
        <v>88</v>
      </c>
      <c r="BK183" s="198">
        <f>ROUND(I183*H183,2)</f>
        <v>0</v>
      </c>
      <c r="BL183" s="17" t="s">
        <v>135</v>
      </c>
      <c r="BM183" s="197" t="s">
        <v>192</v>
      </c>
    </row>
    <row r="184" spans="1:65" s="2" customFormat="1" ht="58.5">
      <c r="A184" s="34"/>
      <c r="B184" s="35"/>
      <c r="C184" s="36"/>
      <c r="D184" s="199" t="s">
        <v>137</v>
      </c>
      <c r="E184" s="36"/>
      <c r="F184" s="200" t="s">
        <v>193</v>
      </c>
      <c r="G184" s="36"/>
      <c r="H184" s="36"/>
      <c r="I184" s="201"/>
      <c r="J184" s="36"/>
      <c r="K184" s="36"/>
      <c r="L184" s="39"/>
      <c r="M184" s="202"/>
      <c r="N184" s="203"/>
      <c r="O184" s="71"/>
      <c r="P184" s="71"/>
      <c r="Q184" s="71"/>
      <c r="R184" s="71"/>
      <c r="S184" s="71"/>
      <c r="T184" s="72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137</v>
      </c>
      <c r="AU184" s="17" t="s">
        <v>90</v>
      </c>
    </row>
    <row r="185" spans="1:65" s="13" customFormat="1" ht="11.25">
      <c r="B185" s="204"/>
      <c r="C185" s="205"/>
      <c r="D185" s="199" t="s">
        <v>139</v>
      </c>
      <c r="E185" s="206" t="s">
        <v>1</v>
      </c>
      <c r="F185" s="207" t="s">
        <v>185</v>
      </c>
      <c r="G185" s="205"/>
      <c r="H185" s="206" t="s">
        <v>1</v>
      </c>
      <c r="I185" s="208"/>
      <c r="J185" s="205"/>
      <c r="K185" s="205"/>
      <c r="L185" s="209"/>
      <c r="M185" s="210"/>
      <c r="N185" s="211"/>
      <c r="O185" s="211"/>
      <c r="P185" s="211"/>
      <c r="Q185" s="211"/>
      <c r="R185" s="211"/>
      <c r="S185" s="211"/>
      <c r="T185" s="212"/>
      <c r="AT185" s="213" t="s">
        <v>139</v>
      </c>
      <c r="AU185" s="213" t="s">
        <v>90</v>
      </c>
      <c r="AV185" s="13" t="s">
        <v>88</v>
      </c>
      <c r="AW185" s="13" t="s">
        <v>36</v>
      </c>
      <c r="AX185" s="13" t="s">
        <v>80</v>
      </c>
      <c r="AY185" s="213" t="s">
        <v>128</v>
      </c>
    </row>
    <row r="186" spans="1:65" s="13" customFormat="1" ht="11.25">
      <c r="B186" s="204"/>
      <c r="C186" s="205"/>
      <c r="D186" s="199" t="s">
        <v>139</v>
      </c>
      <c r="E186" s="206" t="s">
        <v>1</v>
      </c>
      <c r="F186" s="207" t="s">
        <v>141</v>
      </c>
      <c r="G186" s="205"/>
      <c r="H186" s="206" t="s">
        <v>1</v>
      </c>
      <c r="I186" s="208"/>
      <c r="J186" s="205"/>
      <c r="K186" s="205"/>
      <c r="L186" s="209"/>
      <c r="M186" s="210"/>
      <c r="N186" s="211"/>
      <c r="O186" s="211"/>
      <c r="P186" s="211"/>
      <c r="Q186" s="211"/>
      <c r="R186" s="211"/>
      <c r="S186" s="211"/>
      <c r="T186" s="212"/>
      <c r="AT186" s="213" t="s">
        <v>139</v>
      </c>
      <c r="AU186" s="213" t="s">
        <v>90</v>
      </c>
      <c r="AV186" s="13" t="s">
        <v>88</v>
      </c>
      <c r="AW186" s="13" t="s">
        <v>36</v>
      </c>
      <c r="AX186" s="13" t="s">
        <v>80</v>
      </c>
      <c r="AY186" s="213" t="s">
        <v>128</v>
      </c>
    </row>
    <row r="187" spans="1:65" s="14" customFormat="1" ht="11.25">
      <c r="B187" s="214"/>
      <c r="C187" s="215"/>
      <c r="D187" s="199" t="s">
        <v>139</v>
      </c>
      <c r="E187" s="216" t="s">
        <v>1</v>
      </c>
      <c r="F187" s="217" t="s">
        <v>194</v>
      </c>
      <c r="G187" s="215"/>
      <c r="H187" s="218">
        <v>1.2</v>
      </c>
      <c r="I187" s="219"/>
      <c r="J187" s="215"/>
      <c r="K187" s="215"/>
      <c r="L187" s="220"/>
      <c r="M187" s="221"/>
      <c r="N187" s="222"/>
      <c r="O187" s="222"/>
      <c r="P187" s="222"/>
      <c r="Q187" s="222"/>
      <c r="R187" s="222"/>
      <c r="S187" s="222"/>
      <c r="T187" s="223"/>
      <c r="AT187" s="224" t="s">
        <v>139</v>
      </c>
      <c r="AU187" s="224" t="s">
        <v>90</v>
      </c>
      <c r="AV187" s="14" t="s">
        <v>90</v>
      </c>
      <c r="AW187" s="14" t="s">
        <v>36</v>
      </c>
      <c r="AX187" s="14" t="s">
        <v>80</v>
      </c>
      <c r="AY187" s="224" t="s">
        <v>128</v>
      </c>
    </row>
    <row r="188" spans="1:65" s="13" customFormat="1" ht="11.25">
      <c r="B188" s="204"/>
      <c r="C188" s="205"/>
      <c r="D188" s="199" t="s">
        <v>139</v>
      </c>
      <c r="E188" s="206" t="s">
        <v>1</v>
      </c>
      <c r="F188" s="207" t="s">
        <v>143</v>
      </c>
      <c r="G188" s="205"/>
      <c r="H188" s="206" t="s">
        <v>1</v>
      </c>
      <c r="I188" s="208"/>
      <c r="J188" s="205"/>
      <c r="K188" s="205"/>
      <c r="L188" s="209"/>
      <c r="M188" s="210"/>
      <c r="N188" s="211"/>
      <c r="O188" s="211"/>
      <c r="P188" s="211"/>
      <c r="Q188" s="211"/>
      <c r="R188" s="211"/>
      <c r="S188" s="211"/>
      <c r="T188" s="212"/>
      <c r="AT188" s="213" t="s">
        <v>139</v>
      </c>
      <c r="AU188" s="213" t="s">
        <v>90</v>
      </c>
      <c r="AV188" s="13" t="s">
        <v>88</v>
      </c>
      <c r="AW188" s="13" t="s">
        <v>36</v>
      </c>
      <c r="AX188" s="13" t="s">
        <v>80</v>
      </c>
      <c r="AY188" s="213" t="s">
        <v>128</v>
      </c>
    </row>
    <row r="189" spans="1:65" s="14" customFormat="1" ht="11.25">
      <c r="B189" s="214"/>
      <c r="C189" s="215"/>
      <c r="D189" s="199" t="s">
        <v>139</v>
      </c>
      <c r="E189" s="216" t="s">
        <v>1</v>
      </c>
      <c r="F189" s="217" t="s">
        <v>195</v>
      </c>
      <c r="G189" s="215"/>
      <c r="H189" s="218">
        <v>1.1000000000000001</v>
      </c>
      <c r="I189" s="219"/>
      <c r="J189" s="215"/>
      <c r="K189" s="215"/>
      <c r="L189" s="220"/>
      <c r="M189" s="221"/>
      <c r="N189" s="222"/>
      <c r="O189" s="222"/>
      <c r="P189" s="222"/>
      <c r="Q189" s="222"/>
      <c r="R189" s="222"/>
      <c r="S189" s="222"/>
      <c r="T189" s="223"/>
      <c r="AT189" s="224" t="s">
        <v>139</v>
      </c>
      <c r="AU189" s="224" t="s">
        <v>90</v>
      </c>
      <c r="AV189" s="14" t="s">
        <v>90</v>
      </c>
      <c r="AW189" s="14" t="s">
        <v>36</v>
      </c>
      <c r="AX189" s="14" t="s">
        <v>80</v>
      </c>
      <c r="AY189" s="224" t="s">
        <v>128</v>
      </c>
    </row>
    <row r="190" spans="1:65" s="15" customFormat="1" ht="11.25">
      <c r="B190" s="225"/>
      <c r="C190" s="226"/>
      <c r="D190" s="199" t="s">
        <v>139</v>
      </c>
      <c r="E190" s="227" t="s">
        <v>1</v>
      </c>
      <c r="F190" s="228" t="s">
        <v>147</v>
      </c>
      <c r="G190" s="226"/>
      <c r="H190" s="229">
        <v>2.2999999999999998</v>
      </c>
      <c r="I190" s="230"/>
      <c r="J190" s="226"/>
      <c r="K190" s="226"/>
      <c r="L190" s="231"/>
      <c r="M190" s="232"/>
      <c r="N190" s="233"/>
      <c r="O190" s="233"/>
      <c r="P190" s="233"/>
      <c r="Q190" s="233"/>
      <c r="R190" s="233"/>
      <c r="S190" s="233"/>
      <c r="T190" s="234"/>
      <c r="AT190" s="235" t="s">
        <v>139</v>
      </c>
      <c r="AU190" s="235" t="s">
        <v>90</v>
      </c>
      <c r="AV190" s="15" t="s">
        <v>135</v>
      </c>
      <c r="AW190" s="15" t="s">
        <v>36</v>
      </c>
      <c r="AX190" s="15" t="s">
        <v>88</v>
      </c>
      <c r="AY190" s="235" t="s">
        <v>128</v>
      </c>
    </row>
    <row r="191" spans="1:65" s="2" customFormat="1" ht="33" customHeight="1">
      <c r="A191" s="34"/>
      <c r="B191" s="35"/>
      <c r="C191" s="186" t="s">
        <v>196</v>
      </c>
      <c r="D191" s="186" t="s">
        <v>130</v>
      </c>
      <c r="E191" s="187" t="s">
        <v>197</v>
      </c>
      <c r="F191" s="188" t="s">
        <v>198</v>
      </c>
      <c r="G191" s="189" t="s">
        <v>199</v>
      </c>
      <c r="H191" s="190">
        <v>2</v>
      </c>
      <c r="I191" s="191"/>
      <c r="J191" s="192">
        <f>ROUND(I191*H191,2)</f>
        <v>0</v>
      </c>
      <c r="K191" s="188" t="s">
        <v>182</v>
      </c>
      <c r="L191" s="39"/>
      <c r="M191" s="193" t="s">
        <v>1</v>
      </c>
      <c r="N191" s="194" t="s">
        <v>45</v>
      </c>
      <c r="O191" s="71"/>
      <c r="P191" s="195">
        <f>O191*H191</f>
        <v>0</v>
      </c>
      <c r="Q191" s="195">
        <v>6.4999999999999997E-4</v>
      </c>
      <c r="R191" s="195">
        <f>Q191*H191</f>
        <v>1.2999999999999999E-3</v>
      </c>
      <c r="S191" s="195">
        <v>0</v>
      </c>
      <c r="T191" s="196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7" t="s">
        <v>135</v>
      </c>
      <c r="AT191" s="197" t="s">
        <v>130</v>
      </c>
      <c r="AU191" s="197" t="s">
        <v>90</v>
      </c>
      <c r="AY191" s="17" t="s">
        <v>128</v>
      </c>
      <c r="BE191" s="198">
        <f>IF(N191="základní",J191,0)</f>
        <v>0</v>
      </c>
      <c r="BF191" s="198">
        <f>IF(N191="snížená",J191,0)</f>
        <v>0</v>
      </c>
      <c r="BG191" s="198">
        <f>IF(N191="zákl. přenesená",J191,0)</f>
        <v>0</v>
      </c>
      <c r="BH191" s="198">
        <f>IF(N191="sníž. přenesená",J191,0)</f>
        <v>0</v>
      </c>
      <c r="BI191" s="198">
        <f>IF(N191="nulová",J191,0)</f>
        <v>0</v>
      </c>
      <c r="BJ191" s="17" t="s">
        <v>88</v>
      </c>
      <c r="BK191" s="198">
        <f>ROUND(I191*H191,2)</f>
        <v>0</v>
      </c>
      <c r="BL191" s="17" t="s">
        <v>135</v>
      </c>
      <c r="BM191" s="197" t="s">
        <v>200</v>
      </c>
    </row>
    <row r="192" spans="1:65" s="2" customFormat="1" ht="19.5">
      <c r="A192" s="34"/>
      <c r="B192" s="35"/>
      <c r="C192" s="36"/>
      <c r="D192" s="199" t="s">
        <v>137</v>
      </c>
      <c r="E192" s="36"/>
      <c r="F192" s="200" t="s">
        <v>201</v>
      </c>
      <c r="G192" s="36"/>
      <c r="H192" s="36"/>
      <c r="I192" s="201"/>
      <c r="J192" s="36"/>
      <c r="K192" s="36"/>
      <c r="L192" s="39"/>
      <c r="M192" s="202"/>
      <c r="N192" s="203"/>
      <c r="O192" s="71"/>
      <c r="P192" s="71"/>
      <c r="Q192" s="71"/>
      <c r="R192" s="71"/>
      <c r="S192" s="71"/>
      <c r="T192" s="72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137</v>
      </c>
      <c r="AU192" s="17" t="s">
        <v>90</v>
      </c>
    </row>
    <row r="193" spans="1:65" s="13" customFormat="1" ht="11.25">
      <c r="B193" s="204"/>
      <c r="C193" s="205"/>
      <c r="D193" s="199" t="s">
        <v>139</v>
      </c>
      <c r="E193" s="206" t="s">
        <v>1</v>
      </c>
      <c r="F193" s="207" t="s">
        <v>202</v>
      </c>
      <c r="G193" s="205"/>
      <c r="H193" s="206" t="s">
        <v>1</v>
      </c>
      <c r="I193" s="208"/>
      <c r="J193" s="205"/>
      <c r="K193" s="205"/>
      <c r="L193" s="209"/>
      <c r="M193" s="210"/>
      <c r="N193" s="211"/>
      <c r="O193" s="211"/>
      <c r="P193" s="211"/>
      <c r="Q193" s="211"/>
      <c r="R193" s="211"/>
      <c r="S193" s="211"/>
      <c r="T193" s="212"/>
      <c r="AT193" s="213" t="s">
        <v>139</v>
      </c>
      <c r="AU193" s="213" t="s">
        <v>90</v>
      </c>
      <c r="AV193" s="13" t="s">
        <v>88</v>
      </c>
      <c r="AW193" s="13" t="s">
        <v>36</v>
      </c>
      <c r="AX193" s="13" t="s">
        <v>80</v>
      </c>
      <c r="AY193" s="213" t="s">
        <v>128</v>
      </c>
    </row>
    <row r="194" spans="1:65" s="14" customFormat="1" ht="11.25">
      <c r="B194" s="214"/>
      <c r="C194" s="215"/>
      <c r="D194" s="199" t="s">
        <v>139</v>
      </c>
      <c r="E194" s="216" t="s">
        <v>1</v>
      </c>
      <c r="F194" s="217" t="s">
        <v>90</v>
      </c>
      <c r="G194" s="215"/>
      <c r="H194" s="218">
        <v>2</v>
      </c>
      <c r="I194" s="219"/>
      <c r="J194" s="215"/>
      <c r="K194" s="215"/>
      <c r="L194" s="220"/>
      <c r="M194" s="221"/>
      <c r="N194" s="222"/>
      <c r="O194" s="222"/>
      <c r="P194" s="222"/>
      <c r="Q194" s="222"/>
      <c r="R194" s="222"/>
      <c r="S194" s="222"/>
      <c r="T194" s="223"/>
      <c r="AT194" s="224" t="s">
        <v>139</v>
      </c>
      <c r="AU194" s="224" t="s">
        <v>90</v>
      </c>
      <c r="AV194" s="14" t="s">
        <v>90</v>
      </c>
      <c r="AW194" s="14" t="s">
        <v>36</v>
      </c>
      <c r="AX194" s="14" t="s">
        <v>88</v>
      </c>
      <c r="AY194" s="224" t="s">
        <v>128</v>
      </c>
    </row>
    <row r="195" spans="1:65" s="2" customFormat="1" ht="37.9" customHeight="1">
      <c r="A195" s="34"/>
      <c r="B195" s="35"/>
      <c r="C195" s="186" t="s">
        <v>203</v>
      </c>
      <c r="D195" s="186" t="s">
        <v>130</v>
      </c>
      <c r="E195" s="187" t="s">
        <v>204</v>
      </c>
      <c r="F195" s="188" t="s">
        <v>205</v>
      </c>
      <c r="G195" s="189" t="s">
        <v>199</v>
      </c>
      <c r="H195" s="190">
        <v>2</v>
      </c>
      <c r="I195" s="191"/>
      <c r="J195" s="192">
        <f>ROUND(I195*H195,2)</f>
        <v>0</v>
      </c>
      <c r="K195" s="188" t="s">
        <v>182</v>
      </c>
      <c r="L195" s="39"/>
      <c r="M195" s="193" t="s">
        <v>1</v>
      </c>
      <c r="N195" s="194" t="s">
        <v>45</v>
      </c>
      <c r="O195" s="71"/>
      <c r="P195" s="195">
        <f>O195*H195</f>
        <v>0</v>
      </c>
      <c r="Q195" s="195">
        <v>0</v>
      </c>
      <c r="R195" s="195">
        <f>Q195*H195</f>
        <v>0</v>
      </c>
      <c r="S195" s="195">
        <v>0</v>
      </c>
      <c r="T195" s="196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7" t="s">
        <v>135</v>
      </c>
      <c r="AT195" s="197" t="s">
        <v>130</v>
      </c>
      <c r="AU195" s="197" t="s">
        <v>90</v>
      </c>
      <c r="AY195" s="17" t="s">
        <v>128</v>
      </c>
      <c r="BE195" s="198">
        <f>IF(N195="základní",J195,0)</f>
        <v>0</v>
      </c>
      <c r="BF195" s="198">
        <f>IF(N195="snížená",J195,0)</f>
        <v>0</v>
      </c>
      <c r="BG195" s="198">
        <f>IF(N195="zákl. přenesená",J195,0)</f>
        <v>0</v>
      </c>
      <c r="BH195" s="198">
        <f>IF(N195="sníž. přenesená",J195,0)</f>
        <v>0</v>
      </c>
      <c r="BI195" s="198">
        <f>IF(N195="nulová",J195,0)</f>
        <v>0</v>
      </c>
      <c r="BJ195" s="17" t="s">
        <v>88</v>
      </c>
      <c r="BK195" s="198">
        <f>ROUND(I195*H195,2)</f>
        <v>0</v>
      </c>
      <c r="BL195" s="17" t="s">
        <v>135</v>
      </c>
      <c r="BM195" s="197" t="s">
        <v>206</v>
      </c>
    </row>
    <row r="196" spans="1:65" s="2" customFormat="1" ht="19.5">
      <c r="A196" s="34"/>
      <c r="B196" s="35"/>
      <c r="C196" s="36"/>
      <c r="D196" s="199" t="s">
        <v>137</v>
      </c>
      <c r="E196" s="36"/>
      <c r="F196" s="200" t="s">
        <v>207</v>
      </c>
      <c r="G196" s="36"/>
      <c r="H196" s="36"/>
      <c r="I196" s="201"/>
      <c r="J196" s="36"/>
      <c r="K196" s="36"/>
      <c r="L196" s="39"/>
      <c r="M196" s="202"/>
      <c r="N196" s="203"/>
      <c r="O196" s="71"/>
      <c r="P196" s="71"/>
      <c r="Q196" s="71"/>
      <c r="R196" s="71"/>
      <c r="S196" s="71"/>
      <c r="T196" s="72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137</v>
      </c>
      <c r="AU196" s="17" t="s">
        <v>90</v>
      </c>
    </row>
    <row r="197" spans="1:65" s="13" customFormat="1" ht="11.25">
      <c r="B197" s="204"/>
      <c r="C197" s="205"/>
      <c r="D197" s="199" t="s">
        <v>139</v>
      </c>
      <c r="E197" s="206" t="s">
        <v>1</v>
      </c>
      <c r="F197" s="207" t="s">
        <v>202</v>
      </c>
      <c r="G197" s="205"/>
      <c r="H197" s="206" t="s">
        <v>1</v>
      </c>
      <c r="I197" s="208"/>
      <c r="J197" s="205"/>
      <c r="K197" s="205"/>
      <c r="L197" s="209"/>
      <c r="M197" s="210"/>
      <c r="N197" s="211"/>
      <c r="O197" s="211"/>
      <c r="P197" s="211"/>
      <c r="Q197" s="211"/>
      <c r="R197" s="211"/>
      <c r="S197" s="211"/>
      <c r="T197" s="212"/>
      <c r="AT197" s="213" t="s">
        <v>139</v>
      </c>
      <c r="AU197" s="213" t="s">
        <v>90</v>
      </c>
      <c r="AV197" s="13" t="s">
        <v>88</v>
      </c>
      <c r="AW197" s="13" t="s">
        <v>36</v>
      </c>
      <c r="AX197" s="13" t="s">
        <v>80</v>
      </c>
      <c r="AY197" s="213" t="s">
        <v>128</v>
      </c>
    </row>
    <row r="198" spans="1:65" s="14" customFormat="1" ht="11.25">
      <c r="B198" s="214"/>
      <c r="C198" s="215"/>
      <c r="D198" s="199" t="s">
        <v>139</v>
      </c>
      <c r="E198" s="216" t="s">
        <v>1</v>
      </c>
      <c r="F198" s="217" t="s">
        <v>90</v>
      </c>
      <c r="G198" s="215"/>
      <c r="H198" s="218">
        <v>2</v>
      </c>
      <c r="I198" s="219"/>
      <c r="J198" s="215"/>
      <c r="K198" s="215"/>
      <c r="L198" s="220"/>
      <c r="M198" s="221"/>
      <c r="N198" s="222"/>
      <c r="O198" s="222"/>
      <c r="P198" s="222"/>
      <c r="Q198" s="222"/>
      <c r="R198" s="222"/>
      <c r="S198" s="222"/>
      <c r="T198" s="223"/>
      <c r="AT198" s="224" t="s">
        <v>139</v>
      </c>
      <c r="AU198" s="224" t="s">
        <v>90</v>
      </c>
      <c r="AV198" s="14" t="s">
        <v>90</v>
      </c>
      <c r="AW198" s="14" t="s">
        <v>36</v>
      </c>
      <c r="AX198" s="14" t="s">
        <v>88</v>
      </c>
      <c r="AY198" s="224" t="s">
        <v>128</v>
      </c>
    </row>
    <row r="199" spans="1:65" s="2" customFormat="1" ht="24.2" customHeight="1">
      <c r="A199" s="34"/>
      <c r="B199" s="35"/>
      <c r="C199" s="186" t="s">
        <v>208</v>
      </c>
      <c r="D199" s="186" t="s">
        <v>130</v>
      </c>
      <c r="E199" s="187" t="s">
        <v>209</v>
      </c>
      <c r="F199" s="188" t="s">
        <v>210</v>
      </c>
      <c r="G199" s="189" t="s">
        <v>133</v>
      </c>
      <c r="H199" s="190">
        <v>9</v>
      </c>
      <c r="I199" s="191"/>
      <c r="J199" s="192">
        <f>ROUND(I199*H199,2)</f>
        <v>0</v>
      </c>
      <c r="K199" s="188" t="s">
        <v>1</v>
      </c>
      <c r="L199" s="39"/>
      <c r="M199" s="193" t="s">
        <v>1</v>
      </c>
      <c r="N199" s="194" t="s">
        <v>45</v>
      </c>
      <c r="O199" s="71"/>
      <c r="P199" s="195">
        <f>O199*H199</f>
        <v>0</v>
      </c>
      <c r="Q199" s="195">
        <v>6.4000000000000005E-4</v>
      </c>
      <c r="R199" s="195">
        <f>Q199*H199</f>
        <v>5.7600000000000004E-3</v>
      </c>
      <c r="S199" s="195">
        <v>0</v>
      </c>
      <c r="T199" s="196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7" t="s">
        <v>135</v>
      </c>
      <c r="AT199" s="197" t="s">
        <v>130</v>
      </c>
      <c r="AU199" s="197" t="s">
        <v>90</v>
      </c>
      <c r="AY199" s="17" t="s">
        <v>128</v>
      </c>
      <c r="BE199" s="198">
        <f>IF(N199="základní",J199,0)</f>
        <v>0</v>
      </c>
      <c r="BF199" s="198">
        <f>IF(N199="snížená",J199,0)</f>
        <v>0</v>
      </c>
      <c r="BG199" s="198">
        <f>IF(N199="zákl. přenesená",J199,0)</f>
        <v>0</v>
      </c>
      <c r="BH199" s="198">
        <f>IF(N199="sníž. přenesená",J199,0)</f>
        <v>0</v>
      </c>
      <c r="BI199" s="198">
        <f>IF(N199="nulová",J199,0)</f>
        <v>0</v>
      </c>
      <c r="BJ199" s="17" t="s">
        <v>88</v>
      </c>
      <c r="BK199" s="198">
        <f>ROUND(I199*H199,2)</f>
        <v>0</v>
      </c>
      <c r="BL199" s="17" t="s">
        <v>135</v>
      </c>
      <c r="BM199" s="197" t="s">
        <v>211</v>
      </c>
    </row>
    <row r="200" spans="1:65" s="2" customFormat="1" ht="11.25">
      <c r="A200" s="34"/>
      <c r="B200" s="35"/>
      <c r="C200" s="36"/>
      <c r="D200" s="199" t="s">
        <v>137</v>
      </c>
      <c r="E200" s="36"/>
      <c r="F200" s="200" t="s">
        <v>210</v>
      </c>
      <c r="G200" s="36"/>
      <c r="H200" s="36"/>
      <c r="I200" s="201"/>
      <c r="J200" s="36"/>
      <c r="K200" s="36"/>
      <c r="L200" s="39"/>
      <c r="M200" s="202"/>
      <c r="N200" s="203"/>
      <c r="O200" s="71"/>
      <c r="P200" s="71"/>
      <c r="Q200" s="71"/>
      <c r="R200" s="71"/>
      <c r="S200" s="71"/>
      <c r="T200" s="72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137</v>
      </c>
      <c r="AU200" s="17" t="s">
        <v>90</v>
      </c>
    </row>
    <row r="201" spans="1:65" s="13" customFormat="1" ht="11.25">
      <c r="B201" s="204"/>
      <c r="C201" s="205"/>
      <c r="D201" s="199" t="s">
        <v>139</v>
      </c>
      <c r="E201" s="206" t="s">
        <v>1</v>
      </c>
      <c r="F201" s="207" t="s">
        <v>212</v>
      </c>
      <c r="G201" s="205"/>
      <c r="H201" s="206" t="s">
        <v>1</v>
      </c>
      <c r="I201" s="208"/>
      <c r="J201" s="205"/>
      <c r="K201" s="205"/>
      <c r="L201" s="209"/>
      <c r="M201" s="210"/>
      <c r="N201" s="211"/>
      <c r="O201" s="211"/>
      <c r="P201" s="211"/>
      <c r="Q201" s="211"/>
      <c r="R201" s="211"/>
      <c r="S201" s="211"/>
      <c r="T201" s="212"/>
      <c r="AT201" s="213" t="s">
        <v>139</v>
      </c>
      <c r="AU201" s="213" t="s">
        <v>90</v>
      </c>
      <c r="AV201" s="13" t="s">
        <v>88</v>
      </c>
      <c r="AW201" s="13" t="s">
        <v>36</v>
      </c>
      <c r="AX201" s="13" t="s">
        <v>80</v>
      </c>
      <c r="AY201" s="213" t="s">
        <v>128</v>
      </c>
    </row>
    <row r="202" spans="1:65" s="14" customFormat="1" ht="11.25">
      <c r="B202" s="214"/>
      <c r="C202" s="215"/>
      <c r="D202" s="199" t="s">
        <v>139</v>
      </c>
      <c r="E202" s="216" t="s">
        <v>1</v>
      </c>
      <c r="F202" s="217" t="s">
        <v>213</v>
      </c>
      <c r="G202" s="215"/>
      <c r="H202" s="218">
        <v>9</v>
      </c>
      <c r="I202" s="219"/>
      <c r="J202" s="215"/>
      <c r="K202" s="215"/>
      <c r="L202" s="220"/>
      <c r="M202" s="221"/>
      <c r="N202" s="222"/>
      <c r="O202" s="222"/>
      <c r="P202" s="222"/>
      <c r="Q202" s="222"/>
      <c r="R202" s="222"/>
      <c r="S202" s="222"/>
      <c r="T202" s="223"/>
      <c r="AT202" s="224" t="s">
        <v>139</v>
      </c>
      <c r="AU202" s="224" t="s">
        <v>90</v>
      </c>
      <c r="AV202" s="14" t="s">
        <v>90</v>
      </c>
      <c r="AW202" s="14" t="s">
        <v>36</v>
      </c>
      <c r="AX202" s="14" t="s">
        <v>88</v>
      </c>
      <c r="AY202" s="224" t="s">
        <v>128</v>
      </c>
    </row>
    <row r="203" spans="1:65" s="2" customFormat="1" ht="24.2" customHeight="1">
      <c r="A203" s="34"/>
      <c r="B203" s="35"/>
      <c r="C203" s="186" t="s">
        <v>214</v>
      </c>
      <c r="D203" s="186" t="s">
        <v>130</v>
      </c>
      <c r="E203" s="187" t="s">
        <v>215</v>
      </c>
      <c r="F203" s="188" t="s">
        <v>216</v>
      </c>
      <c r="G203" s="189" t="s">
        <v>133</v>
      </c>
      <c r="H203" s="190">
        <v>9</v>
      </c>
      <c r="I203" s="191"/>
      <c r="J203" s="192">
        <f>ROUND(I203*H203,2)</f>
        <v>0</v>
      </c>
      <c r="K203" s="188" t="s">
        <v>1</v>
      </c>
      <c r="L203" s="39"/>
      <c r="M203" s="193" t="s">
        <v>1</v>
      </c>
      <c r="N203" s="194" t="s">
        <v>45</v>
      </c>
      <c r="O203" s="71"/>
      <c r="P203" s="195">
        <f>O203*H203</f>
        <v>0</v>
      </c>
      <c r="Q203" s="195">
        <v>0</v>
      </c>
      <c r="R203" s="195">
        <f>Q203*H203</f>
        <v>0</v>
      </c>
      <c r="S203" s="195">
        <v>0</v>
      </c>
      <c r="T203" s="196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7" t="s">
        <v>135</v>
      </c>
      <c r="AT203" s="197" t="s">
        <v>130</v>
      </c>
      <c r="AU203" s="197" t="s">
        <v>90</v>
      </c>
      <c r="AY203" s="17" t="s">
        <v>128</v>
      </c>
      <c r="BE203" s="198">
        <f>IF(N203="základní",J203,0)</f>
        <v>0</v>
      </c>
      <c r="BF203" s="198">
        <f>IF(N203="snížená",J203,0)</f>
        <v>0</v>
      </c>
      <c r="BG203" s="198">
        <f>IF(N203="zákl. přenesená",J203,0)</f>
        <v>0</v>
      </c>
      <c r="BH203" s="198">
        <f>IF(N203="sníž. přenesená",J203,0)</f>
        <v>0</v>
      </c>
      <c r="BI203" s="198">
        <f>IF(N203="nulová",J203,0)</f>
        <v>0</v>
      </c>
      <c r="BJ203" s="17" t="s">
        <v>88</v>
      </c>
      <c r="BK203" s="198">
        <f>ROUND(I203*H203,2)</f>
        <v>0</v>
      </c>
      <c r="BL203" s="17" t="s">
        <v>135</v>
      </c>
      <c r="BM203" s="197" t="s">
        <v>217</v>
      </c>
    </row>
    <row r="204" spans="1:65" s="2" customFormat="1" ht="11.25">
      <c r="A204" s="34"/>
      <c r="B204" s="35"/>
      <c r="C204" s="36"/>
      <c r="D204" s="199" t="s">
        <v>137</v>
      </c>
      <c r="E204" s="36"/>
      <c r="F204" s="200" t="s">
        <v>216</v>
      </c>
      <c r="G204" s="36"/>
      <c r="H204" s="36"/>
      <c r="I204" s="201"/>
      <c r="J204" s="36"/>
      <c r="K204" s="36"/>
      <c r="L204" s="39"/>
      <c r="M204" s="202"/>
      <c r="N204" s="203"/>
      <c r="O204" s="71"/>
      <c r="P204" s="71"/>
      <c r="Q204" s="71"/>
      <c r="R204" s="71"/>
      <c r="S204" s="71"/>
      <c r="T204" s="72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137</v>
      </c>
      <c r="AU204" s="17" t="s">
        <v>90</v>
      </c>
    </row>
    <row r="205" spans="1:65" s="13" customFormat="1" ht="11.25">
      <c r="B205" s="204"/>
      <c r="C205" s="205"/>
      <c r="D205" s="199" t="s">
        <v>139</v>
      </c>
      <c r="E205" s="206" t="s">
        <v>1</v>
      </c>
      <c r="F205" s="207" t="s">
        <v>212</v>
      </c>
      <c r="G205" s="205"/>
      <c r="H205" s="206" t="s">
        <v>1</v>
      </c>
      <c r="I205" s="208"/>
      <c r="J205" s="205"/>
      <c r="K205" s="205"/>
      <c r="L205" s="209"/>
      <c r="M205" s="210"/>
      <c r="N205" s="211"/>
      <c r="O205" s="211"/>
      <c r="P205" s="211"/>
      <c r="Q205" s="211"/>
      <c r="R205" s="211"/>
      <c r="S205" s="211"/>
      <c r="T205" s="212"/>
      <c r="AT205" s="213" t="s">
        <v>139</v>
      </c>
      <c r="AU205" s="213" t="s">
        <v>90</v>
      </c>
      <c r="AV205" s="13" t="s">
        <v>88</v>
      </c>
      <c r="AW205" s="13" t="s">
        <v>36</v>
      </c>
      <c r="AX205" s="13" t="s">
        <v>80</v>
      </c>
      <c r="AY205" s="213" t="s">
        <v>128</v>
      </c>
    </row>
    <row r="206" spans="1:65" s="14" customFormat="1" ht="11.25">
      <c r="B206" s="214"/>
      <c r="C206" s="215"/>
      <c r="D206" s="199" t="s">
        <v>139</v>
      </c>
      <c r="E206" s="216" t="s">
        <v>1</v>
      </c>
      <c r="F206" s="217" t="s">
        <v>213</v>
      </c>
      <c r="G206" s="215"/>
      <c r="H206" s="218">
        <v>9</v>
      </c>
      <c r="I206" s="219"/>
      <c r="J206" s="215"/>
      <c r="K206" s="215"/>
      <c r="L206" s="220"/>
      <c r="M206" s="221"/>
      <c r="N206" s="222"/>
      <c r="O206" s="222"/>
      <c r="P206" s="222"/>
      <c r="Q206" s="222"/>
      <c r="R206" s="222"/>
      <c r="S206" s="222"/>
      <c r="T206" s="223"/>
      <c r="AT206" s="224" t="s">
        <v>139</v>
      </c>
      <c r="AU206" s="224" t="s">
        <v>90</v>
      </c>
      <c r="AV206" s="14" t="s">
        <v>90</v>
      </c>
      <c r="AW206" s="14" t="s">
        <v>36</v>
      </c>
      <c r="AX206" s="14" t="s">
        <v>88</v>
      </c>
      <c r="AY206" s="224" t="s">
        <v>128</v>
      </c>
    </row>
    <row r="207" spans="1:65" s="2" customFormat="1" ht="24.2" customHeight="1">
      <c r="A207" s="34"/>
      <c r="B207" s="35"/>
      <c r="C207" s="186" t="s">
        <v>218</v>
      </c>
      <c r="D207" s="186" t="s">
        <v>130</v>
      </c>
      <c r="E207" s="187" t="s">
        <v>219</v>
      </c>
      <c r="F207" s="188" t="s">
        <v>220</v>
      </c>
      <c r="G207" s="189" t="s">
        <v>181</v>
      </c>
      <c r="H207" s="190">
        <v>70</v>
      </c>
      <c r="I207" s="191"/>
      <c r="J207" s="192">
        <f>ROUND(I207*H207,2)</f>
        <v>0</v>
      </c>
      <c r="K207" s="188" t="s">
        <v>1</v>
      </c>
      <c r="L207" s="39"/>
      <c r="M207" s="193" t="s">
        <v>1</v>
      </c>
      <c r="N207" s="194" t="s">
        <v>45</v>
      </c>
      <c r="O207" s="71"/>
      <c r="P207" s="195">
        <f>O207*H207</f>
        <v>0</v>
      </c>
      <c r="Q207" s="195">
        <v>2.9999999999999997E-4</v>
      </c>
      <c r="R207" s="195">
        <f>Q207*H207</f>
        <v>2.0999999999999998E-2</v>
      </c>
      <c r="S207" s="195">
        <v>0</v>
      </c>
      <c r="T207" s="196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7" t="s">
        <v>135</v>
      </c>
      <c r="AT207" s="197" t="s">
        <v>130</v>
      </c>
      <c r="AU207" s="197" t="s">
        <v>90</v>
      </c>
      <c r="AY207" s="17" t="s">
        <v>128</v>
      </c>
      <c r="BE207" s="198">
        <f>IF(N207="základní",J207,0)</f>
        <v>0</v>
      </c>
      <c r="BF207" s="198">
        <f>IF(N207="snížená",J207,0)</f>
        <v>0</v>
      </c>
      <c r="BG207" s="198">
        <f>IF(N207="zákl. přenesená",J207,0)</f>
        <v>0</v>
      </c>
      <c r="BH207" s="198">
        <f>IF(N207="sníž. přenesená",J207,0)</f>
        <v>0</v>
      </c>
      <c r="BI207" s="198">
        <f>IF(N207="nulová",J207,0)</f>
        <v>0</v>
      </c>
      <c r="BJ207" s="17" t="s">
        <v>88</v>
      </c>
      <c r="BK207" s="198">
        <f>ROUND(I207*H207,2)</f>
        <v>0</v>
      </c>
      <c r="BL207" s="17" t="s">
        <v>135</v>
      </c>
      <c r="BM207" s="197" t="s">
        <v>221</v>
      </c>
    </row>
    <row r="208" spans="1:65" s="2" customFormat="1" ht="19.5">
      <c r="A208" s="34"/>
      <c r="B208" s="35"/>
      <c r="C208" s="36"/>
      <c r="D208" s="199" t="s">
        <v>137</v>
      </c>
      <c r="E208" s="36"/>
      <c r="F208" s="200" t="s">
        <v>220</v>
      </c>
      <c r="G208" s="36"/>
      <c r="H208" s="36"/>
      <c r="I208" s="201"/>
      <c r="J208" s="36"/>
      <c r="K208" s="36"/>
      <c r="L208" s="39"/>
      <c r="M208" s="202"/>
      <c r="N208" s="203"/>
      <c r="O208" s="71"/>
      <c r="P208" s="71"/>
      <c r="Q208" s="71"/>
      <c r="R208" s="71"/>
      <c r="S208" s="71"/>
      <c r="T208" s="72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137</v>
      </c>
      <c r="AU208" s="17" t="s">
        <v>90</v>
      </c>
    </row>
    <row r="209" spans="1:65" s="14" customFormat="1" ht="11.25">
      <c r="B209" s="214"/>
      <c r="C209" s="215"/>
      <c r="D209" s="199" t="s">
        <v>139</v>
      </c>
      <c r="E209" s="216" t="s">
        <v>1</v>
      </c>
      <c r="F209" s="217" t="s">
        <v>222</v>
      </c>
      <c r="G209" s="215"/>
      <c r="H209" s="218">
        <v>64</v>
      </c>
      <c r="I209" s="219"/>
      <c r="J209" s="215"/>
      <c r="K209" s="215"/>
      <c r="L209" s="220"/>
      <c r="M209" s="221"/>
      <c r="N209" s="222"/>
      <c r="O209" s="222"/>
      <c r="P209" s="222"/>
      <c r="Q209" s="222"/>
      <c r="R209" s="222"/>
      <c r="S209" s="222"/>
      <c r="T209" s="223"/>
      <c r="AT209" s="224" t="s">
        <v>139</v>
      </c>
      <c r="AU209" s="224" t="s">
        <v>90</v>
      </c>
      <c r="AV209" s="14" t="s">
        <v>90</v>
      </c>
      <c r="AW209" s="14" t="s">
        <v>36</v>
      </c>
      <c r="AX209" s="14" t="s">
        <v>80</v>
      </c>
      <c r="AY209" s="224" t="s">
        <v>128</v>
      </c>
    </row>
    <row r="210" spans="1:65" s="14" customFormat="1" ht="11.25">
      <c r="B210" s="214"/>
      <c r="C210" s="215"/>
      <c r="D210" s="199" t="s">
        <v>139</v>
      </c>
      <c r="E210" s="216" t="s">
        <v>1</v>
      </c>
      <c r="F210" s="217" t="s">
        <v>223</v>
      </c>
      <c r="G210" s="215"/>
      <c r="H210" s="218">
        <v>6</v>
      </c>
      <c r="I210" s="219"/>
      <c r="J210" s="215"/>
      <c r="K210" s="215"/>
      <c r="L210" s="220"/>
      <c r="M210" s="221"/>
      <c r="N210" s="222"/>
      <c r="O210" s="222"/>
      <c r="P210" s="222"/>
      <c r="Q210" s="222"/>
      <c r="R210" s="222"/>
      <c r="S210" s="222"/>
      <c r="T210" s="223"/>
      <c r="AT210" s="224" t="s">
        <v>139</v>
      </c>
      <c r="AU210" s="224" t="s">
        <v>90</v>
      </c>
      <c r="AV210" s="14" t="s">
        <v>90</v>
      </c>
      <c r="AW210" s="14" t="s">
        <v>36</v>
      </c>
      <c r="AX210" s="14" t="s">
        <v>80</v>
      </c>
      <c r="AY210" s="224" t="s">
        <v>128</v>
      </c>
    </row>
    <row r="211" spans="1:65" s="15" customFormat="1" ht="11.25">
      <c r="B211" s="225"/>
      <c r="C211" s="226"/>
      <c r="D211" s="199" t="s">
        <v>139</v>
      </c>
      <c r="E211" s="227" t="s">
        <v>1</v>
      </c>
      <c r="F211" s="228" t="s">
        <v>147</v>
      </c>
      <c r="G211" s="226"/>
      <c r="H211" s="229">
        <v>70</v>
      </c>
      <c r="I211" s="230"/>
      <c r="J211" s="226"/>
      <c r="K211" s="226"/>
      <c r="L211" s="231"/>
      <c r="M211" s="232"/>
      <c r="N211" s="233"/>
      <c r="O211" s="233"/>
      <c r="P211" s="233"/>
      <c r="Q211" s="233"/>
      <c r="R211" s="233"/>
      <c r="S211" s="233"/>
      <c r="T211" s="234"/>
      <c r="AT211" s="235" t="s">
        <v>139</v>
      </c>
      <c r="AU211" s="235" t="s">
        <v>90</v>
      </c>
      <c r="AV211" s="15" t="s">
        <v>135</v>
      </c>
      <c r="AW211" s="15" t="s">
        <v>36</v>
      </c>
      <c r="AX211" s="15" t="s">
        <v>88</v>
      </c>
      <c r="AY211" s="235" t="s">
        <v>128</v>
      </c>
    </row>
    <row r="212" spans="1:65" s="2" customFormat="1" ht="33" customHeight="1">
      <c r="A212" s="34"/>
      <c r="B212" s="35"/>
      <c r="C212" s="186" t="s">
        <v>224</v>
      </c>
      <c r="D212" s="186" t="s">
        <v>130</v>
      </c>
      <c r="E212" s="187" t="s">
        <v>225</v>
      </c>
      <c r="F212" s="188" t="s">
        <v>226</v>
      </c>
      <c r="G212" s="189" t="s">
        <v>181</v>
      </c>
      <c r="H212" s="190">
        <v>70</v>
      </c>
      <c r="I212" s="191"/>
      <c r="J212" s="192">
        <f>ROUND(I212*H212,2)</f>
        <v>0</v>
      </c>
      <c r="K212" s="188" t="s">
        <v>1</v>
      </c>
      <c r="L212" s="39"/>
      <c r="M212" s="193" t="s">
        <v>1</v>
      </c>
      <c r="N212" s="194" t="s">
        <v>45</v>
      </c>
      <c r="O212" s="71"/>
      <c r="P212" s="195">
        <f>O212*H212</f>
        <v>0</v>
      </c>
      <c r="Q212" s="195">
        <v>0</v>
      </c>
      <c r="R212" s="195">
        <f>Q212*H212</f>
        <v>0</v>
      </c>
      <c r="S212" s="195">
        <v>0</v>
      </c>
      <c r="T212" s="196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7" t="s">
        <v>135</v>
      </c>
      <c r="AT212" s="197" t="s">
        <v>130</v>
      </c>
      <c r="AU212" s="197" t="s">
        <v>90</v>
      </c>
      <c r="AY212" s="17" t="s">
        <v>128</v>
      </c>
      <c r="BE212" s="198">
        <f>IF(N212="základní",J212,0)</f>
        <v>0</v>
      </c>
      <c r="BF212" s="198">
        <f>IF(N212="snížená",J212,0)</f>
        <v>0</v>
      </c>
      <c r="BG212" s="198">
        <f>IF(N212="zákl. přenesená",J212,0)</f>
        <v>0</v>
      </c>
      <c r="BH212" s="198">
        <f>IF(N212="sníž. přenesená",J212,0)</f>
        <v>0</v>
      </c>
      <c r="BI212" s="198">
        <f>IF(N212="nulová",J212,0)</f>
        <v>0</v>
      </c>
      <c r="BJ212" s="17" t="s">
        <v>88</v>
      </c>
      <c r="BK212" s="198">
        <f>ROUND(I212*H212,2)</f>
        <v>0</v>
      </c>
      <c r="BL212" s="17" t="s">
        <v>135</v>
      </c>
      <c r="BM212" s="197" t="s">
        <v>227</v>
      </c>
    </row>
    <row r="213" spans="1:65" s="2" customFormat="1" ht="19.5">
      <c r="A213" s="34"/>
      <c r="B213" s="35"/>
      <c r="C213" s="36"/>
      <c r="D213" s="199" t="s">
        <v>137</v>
      </c>
      <c r="E213" s="36"/>
      <c r="F213" s="200" t="s">
        <v>226</v>
      </c>
      <c r="G213" s="36"/>
      <c r="H213" s="36"/>
      <c r="I213" s="201"/>
      <c r="J213" s="36"/>
      <c r="K213" s="36"/>
      <c r="L213" s="39"/>
      <c r="M213" s="202"/>
      <c r="N213" s="203"/>
      <c r="O213" s="71"/>
      <c r="P213" s="71"/>
      <c r="Q213" s="71"/>
      <c r="R213" s="71"/>
      <c r="S213" s="71"/>
      <c r="T213" s="72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137</v>
      </c>
      <c r="AU213" s="17" t="s">
        <v>90</v>
      </c>
    </row>
    <row r="214" spans="1:65" s="2" customFormat="1" ht="24.2" customHeight="1">
      <c r="A214" s="34"/>
      <c r="B214" s="35"/>
      <c r="C214" s="186" t="s">
        <v>228</v>
      </c>
      <c r="D214" s="186" t="s">
        <v>130</v>
      </c>
      <c r="E214" s="187" t="s">
        <v>229</v>
      </c>
      <c r="F214" s="188" t="s">
        <v>230</v>
      </c>
      <c r="G214" s="189" t="s">
        <v>181</v>
      </c>
      <c r="H214" s="190">
        <v>1</v>
      </c>
      <c r="I214" s="191"/>
      <c r="J214" s="192">
        <f>ROUND(I214*H214,2)</f>
        <v>0</v>
      </c>
      <c r="K214" s="188" t="s">
        <v>1</v>
      </c>
      <c r="L214" s="39"/>
      <c r="M214" s="193" t="s">
        <v>1</v>
      </c>
      <c r="N214" s="194" t="s">
        <v>45</v>
      </c>
      <c r="O214" s="71"/>
      <c r="P214" s="195">
        <f>O214*H214</f>
        <v>0</v>
      </c>
      <c r="Q214" s="195">
        <v>4.6999999999999999E-4</v>
      </c>
      <c r="R214" s="195">
        <f>Q214*H214</f>
        <v>4.6999999999999999E-4</v>
      </c>
      <c r="S214" s="195">
        <v>0</v>
      </c>
      <c r="T214" s="196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7" t="s">
        <v>135</v>
      </c>
      <c r="AT214" s="197" t="s">
        <v>130</v>
      </c>
      <c r="AU214" s="197" t="s">
        <v>90</v>
      </c>
      <c r="AY214" s="17" t="s">
        <v>128</v>
      </c>
      <c r="BE214" s="198">
        <f>IF(N214="základní",J214,0)</f>
        <v>0</v>
      </c>
      <c r="BF214" s="198">
        <f>IF(N214="snížená",J214,0)</f>
        <v>0</v>
      </c>
      <c r="BG214" s="198">
        <f>IF(N214="zákl. přenesená",J214,0)</f>
        <v>0</v>
      </c>
      <c r="BH214" s="198">
        <f>IF(N214="sníž. přenesená",J214,0)</f>
        <v>0</v>
      </c>
      <c r="BI214" s="198">
        <f>IF(N214="nulová",J214,0)</f>
        <v>0</v>
      </c>
      <c r="BJ214" s="17" t="s">
        <v>88</v>
      </c>
      <c r="BK214" s="198">
        <f>ROUND(I214*H214,2)</f>
        <v>0</v>
      </c>
      <c r="BL214" s="17" t="s">
        <v>135</v>
      </c>
      <c r="BM214" s="197" t="s">
        <v>231</v>
      </c>
    </row>
    <row r="215" spans="1:65" s="2" customFormat="1" ht="11.25">
      <c r="A215" s="34"/>
      <c r="B215" s="35"/>
      <c r="C215" s="36"/>
      <c r="D215" s="199" t="s">
        <v>137</v>
      </c>
      <c r="E215" s="36"/>
      <c r="F215" s="200" t="s">
        <v>230</v>
      </c>
      <c r="G215" s="36"/>
      <c r="H215" s="36"/>
      <c r="I215" s="201"/>
      <c r="J215" s="36"/>
      <c r="K215" s="36"/>
      <c r="L215" s="39"/>
      <c r="M215" s="202"/>
      <c r="N215" s="203"/>
      <c r="O215" s="71"/>
      <c r="P215" s="71"/>
      <c r="Q215" s="71"/>
      <c r="R215" s="71"/>
      <c r="S215" s="71"/>
      <c r="T215" s="72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137</v>
      </c>
      <c r="AU215" s="17" t="s">
        <v>90</v>
      </c>
    </row>
    <row r="216" spans="1:65" s="2" customFormat="1" ht="24.2" customHeight="1">
      <c r="A216" s="34"/>
      <c r="B216" s="35"/>
      <c r="C216" s="186" t="s">
        <v>8</v>
      </c>
      <c r="D216" s="186" t="s">
        <v>130</v>
      </c>
      <c r="E216" s="187" t="s">
        <v>232</v>
      </c>
      <c r="F216" s="188" t="s">
        <v>233</v>
      </c>
      <c r="G216" s="189" t="s">
        <v>181</v>
      </c>
      <c r="H216" s="190">
        <v>1</v>
      </c>
      <c r="I216" s="191"/>
      <c r="J216" s="192">
        <f>ROUND(I216*H216,2)</f>
        <v>0</v>
      </c>
      <c r="K216" s="188" t="s">
        <v>1</v>
      </c>
      <c r="L216" s="39"/>
      <c r="M216" s="193" t="s">
        <v>1</v>
      </c>
      <c r="N216" s="194" t="s">
        <v>45</v>
      </c>
      <c r="O216" s="71"/>
      <c r="P216" s="195">
        <f>O216*H216</f>
        <v>0</v>
      </c>
      <c r="Q216" s="195">
        <v>0</v>
      </c>
      <c r="R216" s="195">
        <f>Q216*H216</f>
        <v>0</v>
      </c>
      <c r="S216" s="195">
        <v>0</v>
      </c>
      <c r="T216" s="196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7" t="s">
        <v>135</v>
      </c>
      <c r="AT216" s="197" t="s">
        <v>130</v>
      </c>
      <c r="AU216" s="197" t="s">
        <v>90</v>
      </c>
      <c r="AY216" s="17" t="s">
        <v>128</v>
      </c>
      <c r="BE216" s="198">
        <f>IF(N216="základní",J216,0)</f>
        <v>0</v>
      </c>
      <c r="BF216" s="198">
        <f>IF(N216="snížená",J216,0)</f>
        <v>0</v>
      </c>
      <c r="BG216" s="198">
        <f>IF(N216="zákl. přenesená",J216,0)</f>
        <v>0</v>
      </c>
      <c r="BH216" s="198">
        <f>IF(N216="sníž. přenesená",J216,0)</f>
        <v>0</v>
      </c>
      <c r="BI216" s="198">
        <f>IF(N216="nulová",J216,0)</f>
        <v>0</v>
      </c>
      <c r="BJ216" s="17" t="s">
        <v>88</v>
      </c>
      <c r="BK216" s="198">
        <f>ROUND(I216*H216,2)</f>
        <v>0</v>
      </c>
      <c r="BL216" s="17" t="s">
        <v>135</v>
      </c>
      <c r="BM216" s="197" t="s">
        <v>234</v>
      </c>
    </row>
    <row r="217" spans="1:65" s="2" customFormat="1" ht="11.25">
      <c r="A217" s="34"/>
      <c r="B217" s="35"/>
      <c r="C217" s="36"/>
      <c r="D217" s="199" t="s">
        <v>137</v>
      </c>
      <c r="E217" s="36"/>
      <c r="F217" s="200" t="s">
        <v>233</v>
      </c>
      <c r="G217" s="36"/>
      <c r="H217" s="36"/>
      <c r="I217" s="201"/>
      <c r="J217" s="36"/>
      <c r="K217" s="36"/>
      <c r="L217" s="39"/>
      <c r="M217" s="202"/>
      <c r="N217" s="203"/>
      <c r="O217" s="71"/>
      <c r="P217" s="71"/>
      <c r="Q217" s="71"/>
      <c r="R217" s="71"/>
      <c r="S217" s="71"/>
      <c r="T217" s="72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137</v>
      </c>
      <c r="AU217" s="17" t="s">
        <v>90</v>
      </c>
    </row>
    <row r="218" spans="1:65" s="2" customFormat="1" ht="24.2" customHeight="1">
      <c r="A218" s="34"/>
      <c r="B218" s="35"/>
      <c r="C218" s="186" t="s">
        <v>235</v>
      </c>
      <c r="D218" s="186" t="s">
        <v>130</v>
      </c>
      <c r="E218" s="187" t="s">
        <v>236</v>
      </c>
      <c r="F218" s="188" t="s">
        <v>237</v>
      </c>
      <c r="G218" s="189" t="s">
        <v>238</v>
      </c>
      <c r="H218" s="190">
        <v>40.92</v>
      </c>
      <c r="I218" s="191"/>
      <c r="J218" s="192">
        <f>ROUND(I218*H218,2)</f>
        <v>0</v>
      </c>
      <c r="K218" s="188" t="s">
        <v>182</v>
      </c>
      <c r="L218" s="39"/>
      <c r="M218" s="193" t="s">
        <v>1</v>
      </c>
      <c r="N218" s="194" t="s">
        <v>45</v>
      </c>
      <c r="O218" s="71"/>
      <c r="P218" s="195">
        <f>O218*H218</f>
        <v>0</v>
      </c>
      <c r="Q218" s="195">
        <v>0</v>
      </c>
      <c r="R218" s="195">
        <f>Q218*H218</f>
        <v>0</v>
      </c>
      <c r="S218" s="195">
        <v>0</v>
      </c>
      <c r="T218" s="196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7" t="s">
        <v>135</v>
      </c>
      <c r="AT218" s="197" t="s">
        <v>130</v>
      </c>
      <c r="AU218" s="197" t="s">
        <v>90</v>
      </c>
      <c r="AY218" s="17" t="s">
        <v>128</v>
      </c>
      <c r="BE218" s="198">
        <f>IF(N218="základní",J218,0)</f>
        <v>0</v>
      </c>
      <c r="BF218" s="198">
        <f>IF(N218="snížená",J218,0)</f>
        <v>0</v>
      </c>
      <c r="BG218" s="198">
        <f>IF(N218="zákl. přenesená",J218,0)</f>
        <v>0</v>
      </c>
      <c r="BH218" s="198">
        <f>IF(N218="sníž. přenesená",J218,0)</f>
        <v>0</v>
      </c>
      <c r="BI218" s="198">
        <f>IF(N218="nulová",J218,0)</f>
        <v>0</v>
      </c>
      <c r="BJ218" s="17" t="s">
        <v>88</v>
      </c>
      <c r="BK218" s="198">
        <f>ROUND(I218*H218,2)</f>
        <v>0</v>
      </c>
      <c r="BL218" s="17" t="s">
        <v>135</v>
      </c>
      <c r="BM218" s="197" t="s">
        <v>239</v>
      </c>
    </row>
    <row r="219" spans="1:65" s="2" customFormat="1" ht="29.25">
      <c r="A219" s="34"/>
      <c r="B219" s="35"/>
      <c r="C219" s="36"/>
      <c r="D219" s="199" t="s">
        <v>137</v>
      </c>
      <c r="E219" s="36"/>
      <c r="F219" s="200" t="s">
        <v>240</v>
      </c>
      <c r="G219" s="36"/>
      <c r="H219" s="36"/>
      <c r="I219" s="201"/>
      <c r="J219" s="36"/>
      <c r="K219" s="36"/>
      <c r="L219" s="39"/>
      <c r="M219" s="202"/>
      <c r="N219" s="203"/>
      <c r="O219" s="71"/>
      <c r="P219" s="71"/>
      <c r="Q219" s="71"/>
      <c r="R219" s="71"/>
      <c r="S219" s="71"/>
      <c r="T219" s="72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137</v>
      </c>
      <c r="AU219" s="17" t="s">
        <v>90</v>
      </c>
    </row>
    <row r="220" spans="1:65" s="13" customFormat="1" ht="11.25">
      <c r="B220" s="204"/>
      <c r="C220" s="205"/>
      <c r="D220" s="199" t="s">
        <v>139</v>
      </c>
      <c r="E220" s="206" t="s">
        <v>1</v>
      </c>
      <c r="F220" s="207" t="s">
        <v>241</v>
      </c>
      <c r="G220" s="205"/>
      <c r="H220" s="206" t="s">
        <v>1</v>
      </c>
      <c r="I220" s="208"/>
      <c r="J220" s="205"/>
      <c r="K220" s="205"/>
      <c r="L220" s="209"/>
      <c r="M220" s="210"/>
      <c r="N220" s="211"/>
      <c r="O220" s="211"/>
      <c r="P220" s="211"/>
      <c r="Q220" s="211"/>
      <c r="R220" s="211"/>
      <c r="S220" s="211"/>
      <c r="T220" s="212"/>
      <c r="AT220" s="213" t="s">
        <v>139</v>
      </c>
      <c r="AU220" s="213" t="s">
        <v>90</v>
      </c>
      <c r="AV220" s="13" t="s">
        <v>88</v>
      </c>
      <c r="AW220" s="13" t="s">
        <v>36</v>
      </c>
      <c r="AX220" s="13" t="s">
        <v>80</v>
      </c>
      <c r="AY220" s="213" t="s">
        <v>128</v>
      </c>
    </row>
    <row r="221" spans="1:65" s="13" customFormat="1" ht="11.25">
      <c r="B221" s="204"/>
      <c r="C221" s="205"/>
      <c r="D221" s="199" t="s">
        <v>139</v>
      </c>
      <c r="E221" s="206" t="s">
        <v>1</v>
      </c>
      <c r="F221" s="207" t="s">
        <v>141</v>
      </c>
      <c r="G221" s="205"/>
      <c r="H221" s="206" t="s">
        <v>1</v>
      </c>
      <c r="I221" s="208"/>
      <c r="J221" s="205"/>
      <c r="K221" s="205"/>
      <c r="L221" s="209"/>
      <c r="M221" s="210"/>
      <c r="N221" s="211"/>
      <c r="O221" s="211"/>
      <c r="P221" s="211"/>
      <c r="Q221" s="211"/>
      <c r="R221" s="211"/>
      <c r="S221" s="211"/>
      <c r="T221" s="212"/>
      <c r="AT221" s="213" t="s">
        <v>139</v>
      </c>
      <c r="AU221" s="213" t="s">
        <v>90</v>
      </c>
      <c r="AV221" s="13" t="s">
        <v>88</v>
      </c>
      <c r="AW221" s="13" t="s">
        <v>36</v>
      </c>
      <c r="AX221" s="13" t="s">
        <v>80</v>
      </c>
      <c r="AY221" s="213" t="s">
        <v>128</v>
      </c>
    </row>
    <row r="222" spans="1:65" s="14" customFormat="1" ht="11.25">
      <c r="B222" s="214"/>
      <c r="C222" s="215"/>
      <c r="D222" s="199" t="s">
        <v>139</v>
      </c>
      <c r="E222" s="216" t="s">
        <v>1</v>
      </c>
      <c r="F222" s="217" t="s">
        <v>242</v>
      </c>
      <c r="G222" s="215"/>
      <c r="H222" s="218">
        <v>15.84</v>
      </c>
      <c r="I222" s="219"/>
      <c r="J222" s="215"/>
      <c r="K222" s="215"/>
      <c r="L222" s="220"/>
      <c r="M222" s="221"/>
      <c r="N222" s="222"/>
      <c r="O222" s="222"/>
      <c r="P222" s="222"/>
      <c r="Q222" s="222"/>
      <c r="R222" s="222"/>
      <c r="S222" s="222"/>
      <c r="T222" s="223"/>
      <c r="AT222" s="224" t="s">
        <v>139</v>
      </c>
      <c r="AU222" s="224" t="s">
        <v>90</v>
      </c>
      <c r="AV222" s="14" t="s">
        <v>90</v>
      </c>
      <c r="AW222" s="14" t="s">
        <v>36</v>
      </c>
      <c r="AX222" s="14" t="s">
        <v>80</v>
      </c>
      <c r="AY222" s="224" t="s">
        <v>128</v>
      </c>
    </row>
    <row r="223" spans="1:65" s="13" customFormat="1" ht="11.25">
      <c r="B223" s="204"/>
      <c r="C223" s="205"/>
      <c r="D223" s="199" t="s">
        <v>139</v>
      </c>
      <c r="E223" s="206" t="s">
        <v>1</v>
      </c>
      <c r="F223" s="207" t="s">
        <v>143</v>
      </c>
      <c r="G223" s="205"/>
      <c r="H223" s="206" t="s">
        <v>1</v>
      </c>
      <c r="I223" s="208"/>
      <c r="J223" s="205"/>
      <c r="K223" s="205"/>
      <c r="L223" s="209"/>
      <c r="M223" s="210"/>
      <c r="N223" s="211"/>
      <c r="O223" s="211"/>
      <c r="P223" s="211"/>
      <c r="Q223" s="211"/>
      <c r="R223" s="211"/>
      <c r="S223" s="211"/>
      <c r="T223" s="212"/>
      <c r="AT223" s="213" t="s">
        <v>139</v>
      </c>
      <c r="AU223" s="213" t="s">
        <v>90</v>
      </c>
      <c r="AV223" s="13" t="s">
        <v>88</v>
      </c>
      <c r="AW223" s="13" t="s">
        <v>36</v>
      </c>
      <c r="AX223" s="13" t="s">
        <v>80</v>
      </c>
      <c r="AY223" s="213" t="s">
        <v>128</v>
      </c>
    </row>
    <row r="224" spans="1:65" s="14" customFormat="1" ht="11.25">
      <c r="B224" s="214"/>
      <c r="C224" s="215"/>
      <c r="D224" s="199" t="s">
        <v>139</v>
      </c>
      <c r="E224" s="216" t="s">
        <v>1</v>
      </c>
      <c r="F224" s="217" t="s">
        <v>243</v>
      </c>
      <c r="G224" s="215"/>
      <c r="H224" s="218">
        <v>14.52</v>
      </c>
      <c r="I224" s="219"/>
      <c r="J224" s="215"/>
      <c r="K224" s="215"/>
      <c r="L224" s="220"/>
      <c r="M224" s="221"/>
      <c r="N224" s="222"/>
      <c r="O224" s="222"/>
      <c r="P224" s="222"/>
      <c r="Q224" s="222"/>
      <c r="R224" s="222"/>
      <c r="S224" s="222"/>
      <c r="T224" s="223"/>
      <c r="AT224" s="224" t="s">
        <v>139</v>
      </c>
      <c r="AU224" s="224" t="s">
        <v>90</v>
      </c>
      <c r="AV224" s="14" t="s">
        <v>90</v>
      </c>
      <c r="AW224" s="14" t="s">
        <v>36</v>
      </c>
      <c r="AX224" s="14" t="s">
        <v>80</v>
      </c>
      <c r="AY224" s="224" t="s">
        <v>128</v>
      </c>
    </row>
    <row r="225" spans="1:65" s="13" customFormat="1" ht="11.25">
      <c r="B225" s="204"/>
      <c r="C225" s="205"/>
      <c r="D225" s="199" t="s">
        <v>139</v>
      </c>
      <c r="E225" s="206" t="s">
        <v>1</v>
      </c>
      <c r="F225" s="207" t="s">
        <v>145</v>
      </c>
      <c r="G225" s="205"/>
      <c r="H225" s="206" t="s">
        <v>1</v>
      </c>
      <c r="I225" s="208"/>
      <c r="J225" s="205"/>
      <c r="K225" s="205"/>
      <c r="L225" s="209"/>
      <c r="M225" s="210"/>
      <c r="N225" s="211"/>
      <c r="O225" s="211"/>
      <c r="P225" s="211"/>
      <c r="Q225" s="211"/>
      <c r="R225" s="211"/>
      <c r="S225" s="211"/>
      <c r="T225" s="212"/>
      <c r="AT225" s="213" t="s">
        <v>139</v>
      </c>
      <c r="AU225" s="213" t="s">
        <v>90</v>
      </c>
      <c r="AV225" s="13" t="s">
        <v>88</v>
      </c>
      <c r="AW225" s="13" t="s">
        <v>36</v>
      </c>
      <c r="AX225" s="13" t="s">
        <v>80</v>
      </c>
      <c r="AY225" s="213" t="s">
        <v>128</v>
      </c>
    </row>
    <row r="226" spans="1:65" s="14" customFormat="1" ht="11.25">
      <c r="B226" s="214"/>
      <c r="C226" s="215"/>
      <c r="D226" s="199" t="s">
        <v>139</v>
      </c>
      <c r="E226" s="216" t="s">
        <v>1</v>
      </c>
      <c r="F226" s="217" t="s">
        <v>244</v>
      </c>
      <c r="G226" s="215"/>
      <c r="H226" s="218">
        <v>10.56</v>
      </c>
      <c r="I226" s="219"/>
      <c r="J226" s="215"/>
      <c r="K226" s="215"/>
      <c r="L226" s="220"/>
      <c r="M226" s="221"/>
      <c r="N226" s="222"/>
      <c r="O226" s="222"/>
      <c r="P226" s="222"/>
      <c r="Q226" s="222"/>
      <c r="R226" s="222"/>
      <c r="S226" s="222"/>
      <c r="T226" s="223"/>
      <c r="AT226" s="224" t="s">
        <v>139</v>
      </c>
      <c r="AU226" s="224" t="s">
        <v>90</v>
      </c>
      <c r="AV226" s="14" t="s">
        <v>90</v>
      </c>
      <c r="AW226" s="14" t="s">
        <v>36</v>
      </c>
      <c r="AX226" s="14" t="s">
        <v>80</v>
      </c>
      <c r="AY226" s="224" t="s">
        <v>128</v>
      </c>
    </row>
    <row r="227" spans="1:65" s="15" customFormat="1" ht="11.25">
      <c r="B227" s="225"/>
      <c r="C227" s="226"/>
      <c r="D227" s="199" t="s">
        <v>139</v>
      </c>
      <c r="E227" s="227" t="s">
        <v>1</v>
      </c>
      <c r="F227" s="228" t="s">
        <v>147</v>
      </c>
      <c r="G227" s="226"/>
      <c r="H227" s="229">
        <v>40.92</v>
      </c>
      <c r="I227" s="230"/>
      <c r="J227" s="226"/>
      <c r="K227" s="226"/>
      <c r="L227" s="231"/>
      <c r="M227" s="232"/>
      <c r="N227" s="233"/>
      <c r="O227" s="233"/>
      <c r="P227" s="233"/>
      <c r="Q227" s="233"/>
      <c r="R227" s="233"/>
      <c r="S227" s="233"/>
      <c r="T227" s="234"/>
      <c r="AT227" s="235" t="s">
        <v>139</v>
      </c>
      <c r="AU227" s="235" t="s">
        <v>90</v>
      </c>
      <c r="AV227" s="15" t="s">
        <v>135</v>
      </c>
      <c r="AW227" s="15" t="s">
        <v>36</v>
      </c>
      <c r="AX227" s="15" t="s">
        <v>88</v>
      </c>
      <c r="AY227" s="235" t="s">
        <v>128</v>
      </c>
    </row>
    <row r="228" spans="1:65" s="2" customFormat="1" ht="33" customHeight="1">
      <c r="A228" s="34"/>
      <c r="B228" s="35"/>
      <c r="C228" s="186" t="s">
        <v>245</v>
      </c>
      <c r="D228" s="186" t="s">
        <v>130</v>
      </c>
      <c r="E228" s="187" t="s">
        <v>246</v>
      </c>
      <c r="F228" s="188" t="s">
        <v>247</v>
      </c>
      <c r="G228" s="189" t="s">
        <v>238</v>
      </c>
      <c r="H228" s="190">
        <v>106.92</v>
      </c>
      <c r="I228" s="191"/>
      <c r="J228" s="192">
        <f>ROUND(I228*H228,2)</f>
        <v>0</v>
      </c>
      <c r="K228" s="188" t="s">
        <v>182</v>
      </c>
      <c r="L228" s="39"/>
      <c r="M228" s="193" t="s">
        <v>1</v>
      </c>
      <c r="N228" s="194" t="s">
        <v>45</v>
      </c>
      <c r="O228" s="71"/>
      <c r="P228" s="195">
        <f>O228*H228</f>
        <v>0</v>
      </c>
      <c r="Q228" s="195">
        <v>0</v>
      </c>
      <c r="R228" s="195">
        <f>Q228*H228</f>
        <v>0</v>
      </c>
      <c r="S228" s="195">
        <v>0</v>
      </c>
      <c r="T228" s="196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7" t="s">
        <v>135</v>
      </c>
      <c r="AT228" s="197" t="s">
        <v>130</v>
      </c>
      <c r="AU228" s="197" t="s">
        <v>90</v>
      </c>
      <c r="AY228" s="17" t="s">
        <v>128</v>
      </c>
      <c r="BE228" s="198">
        <f>IF(N228="základní",J228,0)</f>
        <v>0</v>
      </c>
      <c r="BF228" s="198">
        <f>IF(N228="snížená",J228,0)</f>
        <v>0</v>
      </c>
      <c r="BG228" s="198">
        <f>IF(N228="zákl. přenesená",J228,0)</f>
        <v>0</v>
      </c>
      <c r="BH228" s="198">
        <f>IF(N228="sníž. přenesená",J228,0)</f>
        <v>0</v>
      </c>
      <c r="BI228" s="198">
        <f>IF(N228="nulová",J228,0)</f>
        <v>0</v>
      </c>
      <c r="BJ228" s="17" t="s">
        <v>88</v>
      </c>
      <c r="BK228" s="198">
        <f>ROUND(I228*H228,2)</f>
        <v>0</v>
      </c>
      <c r="BL228" s="17" t="s">
        <v>135</v>
      </c>
      <c r="BM228" s="197" t="s">
        <v>248</v>
      </c>
    </row>
    <row r="229" spans="1:65" s="2" customFormat="1" ht="29.25">
      <c r="A229" s="34"/>
      <c r="B229" s="35"/>
      <c r="C229" s="36"/>
      <c r="D229" s="199" t="s">
        <v>137</v>
      </c>
      <c r="E229" s="36"/>
      <c r="F229" s="200" t="s">
        <v>249</v>
      </c>
      <c r="G229" s="36"/>
      <c r="H229" s="36"/>
      <c r="I229" s="201"/>
      <c r="J229" s="36"/>
      <c r="K229" s="36"/>
      <c r="L229" s="39"/>
      <c r="M229" s="202"/>
      <c r="N229" s="203"/>
      <c r="O229" s="71"/>
      <c r="P229" s="71"/>
      <c r="Q229" s="71"/>
      <c r="R229" s="71"/>
      <c r="S229" s="71"/>
      <c r="T229" s="72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137</v>
      </c>
      <c r="AU229" s="17" t="s">
        <v>90</v>
      </c>
    </row>
    <row r="230" spans="1:65" s="13" customFormat="1" ht="11.25">
      <c r="B230" s="204"/>
      <c r="C230" s="205"/>
      <c r="D230" s="199" t="s">
        <v>139</v>
      </c>
      <c r="E230" s="206" t="s">
        <v>1</v>
      </c>
      <c r="F230" s="207" t="s">
        <v>241</v>
      </c>
      <c r="G230" s="205"/>
      <c r="H230" s="206" t="s">
        <v>1</v>
      </c>
      <c r="I230" s="208"/>
      <c r="J230" s="205"/>
      <c r="K230" s="205"/>
      <c r="L230" s="209"/>
      <c r="M230" s="210"/>
      <c r="N230" s="211"/>
      <c r="O230" s="211"/>
      <c r="P230" s="211"/>
      <c r="Q230" s="211"/>
      <c r="R230" s="211"/>
      <c r="S230" s="211"/>
      <c r="T230" s="212"/>
      <c r="AT230" s="213" t="s">
        <v>139</v>
      </c>
      <c r="AU230" s="213" t="s">
        <v>90</v>
      </c>
      <c r="AV230" s="13" t="s">
        <v>88</v>
      </c>
      <c r="AW230" s="13" t="s">
        <v>36</v>
      </c>
      <c r="AX230" s="13" t="s">
        <v>80</v>
      </c>
      <c r="AY230" s="213" t="s">
        <v>128</v>
      </c>
    </row>
    <row r="231" spans="1:65" s="13" customFormat="1" ht="11.25">
      <c r="B231" s="204"/>
      <c r="C231" s="205"/>
      <c r="D231" s="199" t="s">
        <v>139</v>
      </c>
      <c r="E231" s="206" t="s">
        <v>1</v>
      </c>
      <c r="F231" s="207" t="s">
        <v>141</v>
      </c>
      <c r="G231" s="205"/>
      <c r="H231" s="206" t="s">
        <v>1</v>
      </c>
      <c r="I231" s="208"/>
      <c r="J231" s="205"/>
      <c r="K231" s="205"/>
      <c r="L231" s="209"/>
      <c r="M231" s="210"/>
      <c r="N231" s="211"/>
      <c r="O231" s="211"/>
      <c r="P231" s="211"/>
      <c r="Q231" s="211"/>
      <c r="R231" s="211"/>
      <c r="S231" s="211"/>
      <c r="T231" s="212"/>
      <c r="AT231" s="213" t="s">
        <v>139</v>
      </c>
      <c r="AU231" s="213" t="s">
        <v>90</v>
      </c>
      <c r="AV231" s="13" t="s">
        <v>88</v>
      </c>
      <c r="AW231" s="13" t="s">
        <v>36</v>
      </c>
      <c r="AX231" s="13" t="s">
        <v>80</v>
      </c>
      <c r="AY231" s="213" t="s">
        <v>128</v>
      </c>
    </row>
    <row r="232" spans="1:65" s="14" customFormat="1" ht="11.25">
      <c r="B232" s="214"/>
      <c r="C232" s="215"/>
      <c r="D232" s="199" t="s">
        <v>139</v>
      </c>
      <c r="E232" s="216" t="s">
        <v>1</v>
      </c>
      <c r="F232" s="217" t="s">
        <v>250</v>
      </c>
      <c r="G232" s="215"/>
      <c r="H232" s="218">
        <v>84.48</v>
      </c>
      <c r="I232" s="219"/>
      <c r="J232" s="215"/>
      <c r="K232" s="215"/>
      <c r="L232" s="220"/>
      <c r="M232" s="221"/>
      <c r="N232" s="222"/>
      <c r="O232" s="222"/>
      <c r="P232" s="222"/>
      <c r="Q232" s="222"/>
      <c r="R232" s="222"/>
      <c r="S232" s="222"/>
      <c r="T232" s="223"/>
      <c r="AT232" s="224" t="s">
        <v>139</v>
      </c>
      <c r="AU232" s="224" t="s">
        <v>90</v>
      </c>
      <c r="AV232" s="14" t="s">
        <v>90</v>
      </c>
      <c r="AW232" s="14" t="s">
        <v>36</v>
      </c>
      <c r="AX232" s="14" t="s">
        <v>80</v>
      </c>
      <c r="AY232" s="224" t="s">
        <v>128</v>
      </c>
    </row>
    <row r="233" spans="1:65" s="13" customFormat="1" ht="11.25">
      <c r="B233" s="204"/>
      <c r="C233" s="205"/>
      <c r="D233" s="199" t="s">
        <v>139</v>
      </c>
      <c r="E233" s="206" t="s">
        <v>1</v>
      </c>
      <c r="F233" s="207" t="s">
        <v>143</v>
      </c>
      <c r="G233" s="205"/>
      <c r="H233" s="206" t="s">
        <v>1</v>
      </c>
      <c r="I233" s="208"/>
      <c r="J233" s="205"/>
      <c r="K233" s="205"/>
      <c r="L233" s="209"/>
      <c r="M233" s="210"/>
      <c r="N233" s="211"/>
      <c r="O233" s="211"/>
      <c r="P233" s="211"/>
      <c r="Q233" s="211"/>
      <c r="R233" s="211"/>
      <c r="S233" s="211"/>
      <c r="T233" s="212"/>
      <c r="AT233" s="213" t="s">
        <v>139</v>
      </c>
      <c r="AU233" s="213" t="s">
        <v>90</v>
      </c>
      <c r="AV233" s="13" t="s">
        <v>88</v>
      </c>
      <c r="AW233" s="13" t="s">
        <v>36</v>
      </c>
      <c r="AX233" s="13" t="s">
        <v>80</v>
      </c>
      <c r="AY233" s="213" t="s">
        <v>128</v>
      </c>
    </row>
    <row r="234" spans="1:65" s="14" customFormat="1" ht="11.25">
      <c r="B234" s="214"/>
      <c r="C234" s="215"/>
      <c r="D234" s="199" t="s">
        <v>139</v>
      </c>
      <c r="E234" s="216" t="s">
        <v>1</v>
      </c>
      <c r="F234" s="217" t="s">
        <v>251</v>
      </c>
      <c r="G234" s="215"/>
      <c r="H234" s="218">
        <v>14.52</v>
      </c>
      <c r="I234" s="219"/>
      <c r="J234" s="215"/>
      <c r="K234" s="215"/>
      <c r="L234" s="220"/>
      <c r="M234" s="221"/>
      <c r="N234" s="222"/>
      <c r="O234" s="222"/>
      <c r="P234" s="222"/>
      <c r="Q234" s="222"/>
      <c r="R234" s="222"/>
      <c r="S234" s="222"/>
      <c r="T234" s="223"/>
      <c r="AT234" s="224" t="s">
        <v>139</v>
      </c>
      <c r="AU234" s="224" t="s">
        <v>90</v>
      </c>
      <c r="AV234" s="14" t="s">
        <v>90</v>
      </c>
      <c r="AW234" s="14" t="s">
        <v>36</v>
      </c>
      <c r="AX234" s="14" t="s">
        <v>80</v>
      </c>
      <c r="AY234" s="224" t="s">
        <v>128</v>
      </c>
    </row>
    <row r="235" spans="1:65" s="13" customFormat="1" ht="11.25">
      <c r="B235" s="204"/>
      <c r="C235" s="205"/>
      <c r="D235" s="199" t="s">
        <v>139</v>
      </c>
      <c r="E235" s="206" t="s">
        <v>1</v>
      </c>
      <c r="F235" s="207" t="s">
        <v>145</v>
      </c>
      <c r="G235" s="205"/>
      <c r="H235" s="206" t="s">
        <v>1</v>
      </c>
      <c r="I235" s="208"/>
      <c r="J235" s="205"/>
      <c r="K235" s="205"/>
      <c r="L235" s="209"/>
      <c r="M235" s="210"/>
      <c r="N235" s="211"/>
      <c r="O235" s="211"/>
      <c r="P235" s="211"/>
      <c r="Q235" s="211"/>
      <c r="R235" s="211"/>
      <c r="S235" s="211"/>
      <c r="T235" s="212"/>
      <c r="AT235" s="213" t="s">
        <v>139</v>
      </c>
      <c r="AU235" s="213" t="s">
        <v>90</v>
      </c>
      <c r="AV235" s="13" t="s">
        <v>88</v>
      </c>
      <c r="AW235" s="13" t="s">
        <v>36</v>
      </c>
      <c r="AX235" s="13" t="s">
        <v>80</v>
      </c>
      <c r="AY235" s="213" t="s">
        <v>128</v>
      </c>
    </row>
    <row r="236" spans="1:65" s="14" customFormat="1" ht="11.25">
      <c r="B236" s="214"/>
      <c r="C236" s="215"/>
      <c r="D236" s="199" t="s">
        <v>139</v>
      </c>
      <c r="E236" s="216" t="s">
        <v>1</v>
      </c>
      <c r="F236" s="217" t="s">
        <v>252</v>
      </c>
      <c r="G236" s="215"/>
      <c r="H236" s="218">
        <v>7.92</v>
      </c>
      <c r="I236" s="219"/>
      <c r="J236" s="215"/>
      <c r="K236" s="215"/>
      <c r="L236" s="220"/>
      <c r="M236" s="221"/>
      <c r="N236" s="222"/>
      <c r="O236" s="222"/>
      <c r="P236" s="222"/>
      <c r="Q236" s="222"/>
      <c r="R236" s="222"/>
      <c r="S236" s="222"/>
      <c r="T236" s="223"/>
      <c r="AT236" s="224" t="s">
        <v>139</v>
      </c>
      <c r="AU236" s="224" t="s">
        <v>90</v>
      </c>
      <c r="AV236" s="14" t="s">
        <v>90</v>
      </c>
      <c r="AW236" s="14" t="s">
        <v>36</v>
      </c>
      <c r="AX236" s="14" t="s">
        <v>80</v>
      </c>
      <c r="AY236" s="224" t="s">
        <v>128</v>
      </c>
    </row>
    <row r="237" spans="1:65" s="15" customFormat="1" ht="11.25">
      <c r="B237" s="225"/>
      <c r="C237" s="226"/>
      <c r="D237" s="199" t="s">
        <v>139</v>
      </c>
      <c r="E237" s="227" t="s">
        <v>1</v>
      </c>
      <c r="F237" s="228" t="s">
        <v>147</v>
      </c>
      <c r="G237" s="226"/>
      <c r="H237" s="229">
        <v>106.92</v>
      </c>
      <c r="I237" s="230"/>
      <c r="J237" s="226"/>
      <c r="K237" s="226"/>
      <c r="L237" s="231"/>
      <c r="M237" s="232"/>
      <c r="N237" s="233"/>
      <c r="O237" s="233"/>
      <c r="P237" s="233"/>
      <c r="Q237" s="233"/>
      <c r="R237" s="233"/>
      <c r="S237" s="233"/>
      <c r="T237" s="234"/>
      <c r="AT237" s="235" t="s">
        <v>139</v>
      </c>
      <c r="AU237" s="235" t="s">
        <v>90</v>
      </c>
      <c r="AV237" s="15" t="s">
        <v>135</v>
      </c>
      <c r="AW237" s="15" t="s">
        <v>36</v>
      </c>
      <c r="AX237" s="15" t="s">
        <v>88</v>
      </c>
      <c r="AY237" s="235" t="s">
        <v>128</v>
      </c>
    </row>
    <row r="238" spans="1:65" s="2" customFormat="1" ht="21.75" customHeight="1">
      <c r="A238" s="34"/>
      <c r="B238" s="35"/>
      <c r="C238" s="186" t="s">
        <v>253</v>
      </c>
      <c r="D238" s="186" t="s">
        <v>130</v>
      </c>
      <c r="E238" s="187" t="s">
        <v>254</v>
      </c>
      <c r="F238" s="188" t="s">
        <v>255</v>
      </c>
      <c r="G238" s="189" t="s">
        <v>133</v>
      </c>
      <c r="H238" s="190">
        <v>181.6</v>
      </c>
      <c r="I238" s="191"/>
      <c r="J238" s="192">
        <f>ROUND(I238*H238,2)</f>
        <v>0</v>
      </c>
      <c r="K238" s="188" t="s">
        <v>182</v>
      </c>
      <c r="L238" s="39"/>
      <c r="M238" s="193" t="s">
        <v>1</v>
      </c>
      <c r="N238" s="194" t="s">
        <v>45</v>
      </c>
      <c r="O238" s="71"/>
      <c r="P238" s="195">
        <f>O238*H238</f>
        <v>0</v>
      </c>
      <c r="Q238" s="195">
        <v>2.0100000000000001E-3</v>
      </c>
      <c r="R238" s="195">
        <f>Q238*H238</f>
        <v>0.36501600000000001</v>
      </c>
      <c r="S238" s="195">
        <v>0</v>
      </c>
      <c r="T238" s="196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97" t="s">
        <v>135</v>
      </c>
      <c r="AT238" s="197" t="s">
        <v>130</v>
      </c>
      <c r="AU238" s="197" t="s">
        <v>90</v>
      </c>
      <c r="AY238" s="17" t="s">
        <v>128</v>
      </c>
      <c r="BE238" s="198">
        <f>IF(N238="základní",J238,0)</f>
        <v>0</v>
      </c>
      <c r="BF238" s="198">
        <f>IF(N238="snížená",J238,0)</f>
        <v>0</v>
      </c>
      <c r="BG238" s="198">
        <f>IF(N238="zákl. přenesená",J238,0)</f>
        <v>0</v>
      </c>
      <c r="BH238" s="198">
        <f>IF(N238="sníž. přenesená",J238,0)</f>
        <v>0</v>
      </c>
      <c r="BI238" s="198">
        <f>IF(N238="nulová",J238,0)</f>
        <v>0</v>
      </c>
      <c r="BJ238" s="17" t="s">
        <v>88</v>
      </c>
      <c r="BK238" s="198">
        <f>ROUND(I238*H238,2)</f>
        <v>0</v>
      </c>
      <c r="BL238" s="17" t="s">
        <v>135</v>
      </c>
      <c r="BM238" s="197" t="s">
        <v>256</v>
      </c>
    </row>
    <row r="239" spans="1:65" s="2" customFormat="1" ht="19.5">
      <c r="A239" s="34"/>
      <c r="B239" s="35"/>
      <c r="C239" s="36"/>
      <c r="D239" s="199" t="s">
        <v>137</v>
      </c>
      <c r="E239" s="36"/>
      <c r="F239" s="200" t="s">
        <v>257</v>
      </c>
      <c r="G239" s="36"/>
      <c r="H239" s="36"/>
      <c r="I239" s="201"/>
      <c r="J239" s="36"/>
      <c r="K239" s="36"/>
      <c r="L239" s="39"/>
      <c r="M239" s="202"/>
      <c r="N239" s="203"/>
      <c r="O239" s="71"/>
      <c r="P239" s="71"/>
      <c r="Q239" s="71"/>
      <c r="R239" s="71"/>
      <c r="S239" s="71"/>
      <c r="T239" s="72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7" t="s">
        <v>137</v>
      </c>
      <c r="AU239" s="17" t="s">
        <v>90</v>
      </c>
    </row>
    <row r="240" spans="1:65" s="13" customFormat="1" ht="11.25">
      <c r="B240" s="204"/>
      <c r="C240" s="205"/>
      <c r="D240" s="199" t="s">
        <v>139</v>
      </c>
      <c r="E240" s="206" t="s">
        <v>1</v>
      </c>
      <c r="F240" s="207" t="s">
        <v>241</v>
      </c>
      <c r="G240" s="205"/>
      <c r="H240" s="206" t="s">
        <v>1</v>
      </c>
      <c r="I240" s="208"/>
      <c r="J240" s="205"/>
      <c r="K240" s="205"/>
      <c r="L240" s="209"/>
      <c r="M240" s="210"/>
      <c r="N240" s="211"/>
      <c r="O240" s="211"/>
      <c r="P240" s="211"/>
      <c r="Q240" s="211"/>
      <c r="R240" s="211"/>
      <c r="S240" s="211"/>
      <c r="T240" s="212"/>
      <c r="AT240" s="213" t="s">
        <v>139</v>
      </c>
      <c r="AU240" s="213" t="s">
        <v>90</v>
      </c>
      <c r="AV240" s="13" t="s">
        <v>88</v>
      </c>
      <c r="AW240" s="13" t="s">
        <v>36</v>
      </c>
      <c r="AX240" s="13" t="s">
        <v>80</v>
      </c>
      <c r="AY240" s="213" t="s">
        <v>128</v>
      </c>
    </row>
    <row r="241" spans="1:65" s="13" customFormat="1" ht="11.25">
      <c r="B241" s="204"/>
      <c r="C241" s="205"/>
      <c r="D241" s="199" t="s">
        <v>139</v>
      </c>
      <c r="E241" s="206" t="s">
        <v>1</v>
      </c>
      <c r="F241" s="207" t="s">
        <v>141</v>
      </c>
      <c r="G241" s="205"/>
      <c r="H241" s="206" t="s">
        <v>1</v>
      </c>
      <c r="I241" s="208"/>
      <c r="J241" s="205"/>
      <c r="K241" s="205"/>
      <c r="L241" s="209"/>
      <c r="M241" s="210"/>
      <c r="N241" s="211"/>
      <c r="O241" s="211"/>
      <c r="P241" s="211"/>
      <c r="Q241" s="211"/>
      <c r="R241" s="211"/>
      <c r="S241" s="211"/>
      <c r="T241" s="212"/>
      <c r="AT241" s="213" t="s">
        <v>139</v>
      </c>
      <c r="AU241" s="213" t="s">
        <v>90</v>
      </c>
      <c r="AV241" s="13" t="s">
        <v>88</v>
      </c>
      <c r="AW241" s="13" t="s">
        <v>36</v>
      </c>
      <c r="AX241" s="13" t="s">
        <v>80</v>
      </c>
      <c r="AY241" s="213" t="s">
        <v>128</v>
      </c>
    </row>
    <row r="242" spans="1:65" s="14" customFormat="1" ht="11.25">
      <c r="B242" s="214"/>
      <c r="C242" s="215"/>
      <c r="D242" s="199" t="s">
        <v>139</v>
      </c>
      <c r="E242" s="216" t="s">
        <v>1</v>
      </c>
      <c r="F242" s="217" t="s">
        <v>258</v>
      </c>
      <c r="G242" s="215"/>
      <c r="H242" s="218">
        <v>140.80000000000001</v>
      </c>
      <c r="I242" s="219"/>
      <c r="J242" s="215"/>
      <c r="K242" s="215"/>
      <c r="L242" s="220"/>
      <c r="M242" s="221"/>
      <c r="N242" s="222"/>
      <c r="O242" s="222"/>
      <c r="P242" s="222"/>
      <c r="Q242" s="222"/>
      <c r="R242" s="222"/>
      <c r="S242" s="222"/>
      <c r="T242" s="223"/>
      <c r="AT242" s="224" t="s">
        <v>139</v>
      </c>
      <c r="AU242" s="224" t="s">
        <v>90</v>
      </c>
      <c r="AV242" s="14" t="s">
        <v>90</v>
      </c>
      <c r="AW242" s="14" t="s">
        <v>36</v>
      </c>
      <c r="AX242" s="14" t="s">
        <v>80</v>
      </c>
      <c r="AY242" s="224" t="s">
        <v>128</v>
      </c>
    </row>
    <row r="243" spans="1:65" s="13" customFormat="1" ht="11.25">
      <c r="B243" s="204"/>
      <c r="C243" s="205"/>
      <c r="D243" s="199" t="s">
        <v>139</v>
      </c>
      <c r="E243" s="206" t="s">
        <v>1</v>
      </c>
      <c r="F243" s="207" t="s">
        <v>143</v>
      </c>
      <c r="G243" s="205"/>
      <c r="H243" s="206" t="s">
        <v>1</v>
      </c>
      <c r="I243" s="208"/>
      <c r="J243" s="205"/>
      <c r="K243" s="205"/>
      <c r="L243" s="209"/>
      <c r="M243" s="210"/>
      <c r="N243" s="211"/>
      <c r="O243" s="211"/>
      <c r="P243" s="211"/>
      <c r="Q243" s="211"/>
      <c r="R243" s="211"/>
      <c r="S243" s="211"/>
      <c r="T243" s="212"/>
      <c r="AT243" s="213" t="s">
        <v>139</v>
      </c>
      <c r="AU243" s="213" t="s">
        <v>90</v>
      </c>
      <c r="AV243" s="13" t="s">
        <v>88</v>
      </c>
      <c r="AW243" s="13" t="s">
        <v>36</v>
      </c>
      <c r="AX243" s="13" t="s">
        <v>80</v>
      </c>
      <c r="AY243" s="213" t="s">
        <v>128</v>
      </c>
    </row>
    <row r="244" spans="1:65" s="14" customFormat="1" ht="11.25">
      <c r="B244" s="214"/>
      <c r="C244" s="215"/>
      <c r="D244" s="199" t="s">
        <v>139</v>
      </c>
      <c r="E244" s="216" t="s">
        <v>1</v>
      </c>
      <c r="F244" s="217" t="s">
        <v>259</v>
      </c>
      <c r="G244" s="215"/>
      <c r="H244" s="218">
        <v>26.4</v>
      </c>
      <c r="I244" s="219"/>
      <c r="J244" s="215"/>
      <c r="K244" s="215"/>
      <c r="L244" s="220"/>
      <c r="M244" s="221"/>
      <c r="N244" s="222"/>
      <c r="O244" s="222"/>
      <c r="P244" s="222"/>
      <c r="Q244" s="222"/>
      <c r="R244" s="222"/>
      <c r="S244" s="222"/>
      <c r="T244" s="223"/>
      <c r="AT244" s="224" t="s">
        <v>139</v>
      </c>
      <c r="AU244" s="224" t="s">
        <v>90</v>
      </c>
      <c r="AV244" s="14" t="s">
        <v>90</v>
      </c>
      <c r="AW244" s="14" t="s">
        <v>36</v>
      </c>
      <c r="AX244" s="14" t="s">
        <v>80</v>
      </c>
      <c r="AY244" s="224" t="s">
        <v>128</v>
      </c>
    </row>
    <row r="245" spans="1:65" s="13" customFormat="1" ht="11.25">
      <c r="B245" s="204"/>
      <c r="C245" s="205"/>
      <c r="D245" s="199" t="s">
        <v>139</v>
      </c>
      <c r="E245" s="206" t="s">
        <v>1</v>
      </c>
      <c r="F245" s="207" t="s">
        <v>145</v>
      </c>
      <c r="G245" s="205"/>
      <c r="H245" s="206" t="s">
        <v>1</v>
      </c>
      <c r="I245" s="208"/>
      <c r="J245" s="205"/>
      <c r="K245" s="205"/>
      <c r="L245" s="209"/>
      <c r="M245" s="210"/>
      <c r="N245" s="211"/>
      <c r="O245" s="211"/>
      <c r="P245" s="211"/>
      <c r="Q245" s="211"/>
      <c r="R245" s="211"/>
      <c r="S245" s="211"/>
      <c r="T245" s="212"/>
      <c r="AT245" s="213" t="s">
        <v>139</v>
      </c>
      <c r="AU245" s="213" t="s">
        <v>90</v>
      </c>
      <c r="AV245" s="13" t="s">
        <v>88</v>
      </c>
      <c r="AW245" s="13" t="s">
        <v>36</v>
      </c>
      <c r="AX245" s="13" t="s">
        <v>80</v>
      </c>
      <c r="AY245" s="213" t="s">
        <v>128</v>
      </c>
    </row>
    <row r="246" spans="1:65" s="14" customFormat="1" ht="11.25">
      <c r="B246" s="214"/>
      <c r="C246" s="215"/>
      <c r="D246" s="199" t="s">
        <v>139</v>
      </c>
      <c r="E246" s="216" t="s">
        <v>1</v>
      </c>
      <c r="F246" s="217" t="s">
        <v>260</v>
      </c>
      <c r="G246" s="215"/>
      <c r="H246" s="218">
        <v>14.4</v>
      </c>
      <c r="I246" s="219"/>
      <c r="J246" s="215"/>
      <c r="K246" s="215"/>
      <c r="L246" s="220"/>
      <c r="M246" s="221"/>
      <c r="N246" s="222"/>
      <c r="O246" s="222"/>
      <c r="P246" s="222"/>
      <c r="Q246" s="222"/>
      <c r="R246" s="222"/>
      <c r="S246" s="222"/>
      <c r="T246" s="223"/>
      <c r="AT246" s="224" t="s">
        <v>139</v>
      </c>
      <c r="AU246" s="224" t="s">
        <v>90</v>
      </c>
      <c r="AV246" s="14" t="s">
        <v>90</v>
      </c>
      <c r="AW246" s="14" t="s">
        <v>36</v>
      </c>
      <c r="AX246" s="14" t="s">
        <v>80</v>
      </c>
      <c r="AY246" s="224" t="s">
        <v>128</v>
      </c>
    </row>
    <row r="247" spans="1:65" s="15" customFormat="1" ht="11.25">
      <c r="B247" s="225"/>
      <c r="C247" s="226"/>
      <c r="D247" s="199" t="s">
        <v>139</v>
      </c>
      <c r="E247" s="227" t="s">
        <v>1</v>
      </c>
      <c r="F247" s="228" t="s">
        <v>147</v>
      </c>
      <c r="G247" s="226"/>
      <c r="H247" s="229">
        <v>181.60000000000002</v>
      </c>
      <c r="I247" s="230"/>
      <c r="J247" s="226"/>
      <c r="K247" s="226"/>
      <c r="L247" s="231"/>
      <c r="M247" s="232"/>
      <c r="N247" s="233"/>
      <c r="O247" s="233"/>
      <c r="P247" s="233"/>
      <c r="Q247" s="233"/>
      <c r="R247" s="233"/>
      <c r="S247" s="233"/>
      <c r="T247" s="234"/>
      <c r="AT247" s="235" t="s">
        <v>139</v>
      </c>
      <c r="AU247" s="235" t="s">
        <v>90</v>
      </c>
      <c r="AV247" s="15" t="s">
        <v>135</v>
      </c>
      <c r="AW247" s="15" t="s">
        <v>36</v>
      </c>
      <c r="AX247" s="15" t="s">
        <v>88</v>
      </c>
      <c r="AY247" s="235" t="s">
        <v>128</v>
      </c>
    </row>
    <row r="248" spans="1:65" s="2" customFormat="1" ht="24.2" customHeight="1">
      <c r="A248" s="34"/>
      <c r="B248" s="35"/>
      <c r="C248" s="186" t="s">
        <v>261</v>
      </c>
      <c r="D248" s="186" t="s">
        <v>130</v>
      </c>
      <c r="E248" s="187" t="s">
        <v>262</v>
      </c>
      <c r="F248" s="188" t="s">
        <v>263</v>
      </c>
      <c r="G248" s="189" t="s">
        <v>133</v>
      </c>
      <c r="H248" s="190">
        <v>181.6</v>
      </c>
      <c r="I248" s="191"/>
      <c r="J248" s="192">
        <f>ROUND(I248*H248,2)</f>
        <v>0</v>
      </c>
      <c r="K248" s="188" t="s">
        <v>182</v>
      </c>
      <c r="L248" s="39"/>
      <c r="M248" s="193" t="s">
        <v>1</v>
      </c>
      <c r="N248" s="194" t="s">
        <v>45</v>
      </c>
      <c r="O248" s="71"/>
      <c r="P248" s="195">
        <f>O248*H248</f>
        <v>0</v>
      </c>
      <c r="Q248" s="195">
        <v>0</v>
      </c>
      <c r="R248" s="195">
        <f>Q248*H248</f>
        <v>0</v>
      </c>
      <c r="S248" s="195">
        <v>0</v>
      </c>
      <c r="T248" s="196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97" t="s">
        <v>135</v>
      </c>
      <c r="AT248" s="197" t="s">
        <v>130</v>
      </c>
      <c r="AU248" s="197" t="s">
        <v>90</v>
      </c>
      <c r="AY248" s="17" t="s">
        <v>128</v>
      </c>
      <c r="BE248" s="198">
        <f>IF(N248="základní",J248,0)</f>
        <v>0</v>
      </c>
      <c r="BF248" s="198">
        <f>IF(N248="snížená",J248,0)</f>
        <v>0</v>
      </c>
      <c r="BG248" s="198">
        <f>IF(N248="zákl. přenesená",J248,0)</f>
        <v>0</v>
      </c>
      <c r="BH248" s="198">
        <f>IF(N248="sníž. přenesená",J248,0)</f>
        <v>0</v>
      </c>
      <c r="BI248" s="198">
        <f>IF(N248="nulová",J248,0)</f>
        <v>0</v>
      </c>
      <c r="BJ248" s="17" t="s">
        <v>88</v>
      </c>
      <c r="BK248" s="198">
        <f>ROUND(I248*H248,2)</f>
        <v>0</v>
      </c>
      <c r="BL248" s="17" t="s">
        <v>135</v>
      </c>
      <c r="BM248" s="197" t="s">
        <v>264</v>
      </c>
    </row>
    <row r="249" spans="1:65" s="2" customFormat="1" ht="29.25">
      <c r="A249" s="34"/>
      <c r="B249" s="35"/>
      <c r="C249" s="36"/>
      <c r="D249" s="199" t="s">
        <v>137</v>
      </c>
      <c r="E249" s="36"/>
      <c r="F249" s="200" t="s">
        <v>265</v>
      </c>
      <c r="G249" s="36"/>
      <c r="H249" s="36"/>
      <c r="I249" s="201"/>
      <c r="J249" s="36"/>
      <c r="K249" s="36"/>
      <c r="L249" s="39"/>
      <c r="M249" s="202"/>
      <c r="N249" s="203"/>
      <c r="O249" s="71"/>
      <c r="P249" s="71"/>
      <c r="Q249" s="71"/>
      <c r="R249" s="71"/>
      <c r="S249" s="71"/>
      <c r="T249" s="72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7" t="s">
        <v>137</v>
      </c>
      <c r="AU249" s="17" t="s">
        <v>90</v>
      </c>
    </row>
    <row r="250" spans="1:65" s="13" customFormat="1" ht="11.25">
      <c r="B250" s="204"/>
      <c r="C250" s="205"/>
      <c r="D250" s="199" t="s">
        <v>139</v>
      </c>
      <c r="E250" s="206" t="s">
        <v>1</v>
      </c>
      <c r="F250" s="207" t="s">
        <v>241</v>
      </c>
      <c r="G250" s="205"/>
      <c r="H250" s="206" t="s">
        <v>1</v>
      </c>
      <c r="I250" s="208"/>
      <c r="J250" s="205"/>
      <c r="K250" s="205"/>
      <c r="L250" s="209"/>
      <c r="M250" s="210"/>
      <c r="N250" s="211"/>
      <c r="O250" s="211"/>
      <c r="P250" s="211"/>
      <c r="Q250" s="211"/>
      <c r="R250" s="211"/>
      <c r="S250" s="211"/>
      <c r="T250" s="212"/>
      <c r="AT250" s="213" t="s">
        <v>139</v>
      </c>
      <c r="AU250" s="213" t="s">
        <v>90</v>
      </c>
      <c r="AV250" s="13" t="s">
        <v>88</v>
      </c>
      <c r="AW250" s="13" t="s">
        <v>36</v>
      </c>
      <c r="AX250" s="13" t="s">
        <v>80</v>
      </c>
      <c r="AY250" s="213" t="s">
        <v>128</v>
      </c>
    </row>
    <row r="251" spans="1:65" s="13" customFormat="1" ht="11.25">
      <c r="B251" s="204"/>
      <c r="C251" s="205"/>
      <c r="D251" s="199" t="s">
        <v>139</v>
      </c>
      <c r="E251" s="206" t="s">
        <v>1</v>
      </c>
      <c r="F251" s="207" t="s">
        <v>141</v>
      </c>
      <c r="G251" s="205"/>
      <c r="H251" s="206" t="s">
        <v>1</v>
      </c>
      <c r="I251" s="208"/>
      <c r="J251" s="205"/>
      <c r="K251" s="205"/>
      <c r="L251" s="209"/>
      <c r="M251" s="210"/>
      <c r="N251" s="211"/>
      <c r="O251" s="211"/>
      <c r="P251" s="211"/>
      <c r="Q251" s="211"/>
      <c r="R251" s="211"/>
      <c r="S251" s="211"/>
      <c r="T251" s="212"/>
      <c r="AT251" s="213" t="s">
        <v>139</v>
      </c>
      <c r="AU251" s="213" t="s">
        <v>90</v>
      </c>
      <c r="AV251" s="13" t="s">
        <v>88</v>
      </c>
      <c r="AW251" s="13" t="s">
        <v>36</v>
      </c>
      <c r="AX251" s="13" t="s">
        <v>80</v>
      </c>
      <c r="AY251" s="213" t="s">
        <v>128</v>
      </c>
    </row>
    <row r="252" spans="1:65" s="14" customFormat="1" ht="11.25">
      <c r="B252" s="214"/>
      <c r="C252" s="215"/>
      <c r="D252" s="199" t="s">
        <v>139</v>
      </c>
      <c r="E252" s="216" t="s">
        <v>1</v>
      </c>
      <c r="F252" s="217" t="s">
        <v>258</v>
      </c>
      <c r="G252" s="215"/>
      <c r="H252" s="218">
        <v>140.80000000000001</v>
      </c>
      <c r="I252" s="219"/>
      <c r="J252" s="215"/>
      <c r="K252" s="215"/>
      <c r="L252" s="220"/>
      <c r="M252" s="221"/>
      <c r="N252" s="222"/>
      <c r="O252" s="222"/>
      <c r="P252" s="222"/>
      <c r="Q252" s="222"/>
      <c r="R252" s="222"/>
      <c r="S252" s="222"/>
      <c r="T252" s="223"/>
      <c r="AT252" s="224" t="s">
        <v>139</v>
      </c>
      <c r="AU252" s="224" t="s">
        <v>90</v>
      </c>
      <c r="AV252" s="14" t="s">
        <v>90</v>
      </c>
      <c r="AW252" s="14" t="s">
        <v>36</v>
      </c>
      <c r="AX252" s="14" t="s">
        <v>80</v>
      </c>
      <c r="AY252" s="224" t="s">
        <v>128</v>
      </c>
    </row>
    <row r="253" spans="1:65" s="13" customFormat="1" ht="11.25">
      <c r="B253" s="204"/>
      <c r="C253" s="205"/>
      <c r="D253" s="199" t="s">
        <v>139</v>
      </c>
      <c r="E253" s="206" t="s">
        <v>1</v>
      </c>
      <c r="F253" s="207" t="s">
        <v>143</v>
      </c>
      <c r="G253" s="205"/>
      <c r="H253" s="206" t="s">
        <v>1</v>
      </c>
      <c r="I253" s="208"/>
      <c r="J253" s="205"/>
      <c r="K253" s="205"/>
      <c r="L253" s="209"/>
      <c r="M253" s="210"/>
      <c r="N253" s="211"/>
      <c r="O253" s="211"/>
      <c r="P253" s="211"/>
      <c r="Q253" s="211"/>
      <c r="R253" s="211"/>
      <c r="S253" s="211"/>
      <c r="T253" s="212"/>
      <c r="AT253" s="213" t="s">
        <v>139</v>
      </c>
      <c r="AU253" s="213" t="s">
        <v>90</v>
      </c>
      <c r="AV253" s="13" t="s">
        <v>88</v>
      </c>
      <c r="AW253" s="13" t="s">
        <v>36</v>
      </c>
      <c r="AX253" s="13" t="s">
        <v>80</v>
      </c>
      <c r="AY253" s="213" t="s">
        <v>128</v>
      </c>
    </row>
    <row r="254" spans="1:65" s="14" customFormat="1" ht="11.25">
      <c r="B254" s="214"/>
      <c r="C254" s="215"/>
      <c r="D254" s="199" t="s">
        <v>139</v>
      </c>
      <c r="E254" s="216" t="s">
        <v>1</v>
      </c>
      <c r="F254" s="217" t="s">
        <v>259</v>
      </c>
      <c r="G254" s="215"/>
      <c r="H254" s="218">
        <v>26.4</v>
      </c>
      <c r="I254" s="219"/>
      <c r="J254" s="215"/>
      <c r="K254" s="215"/>
      <c r="L254" s="220"/>
      <c r="M254" s="221"/>
      <c r="N254" s="222"/>
      <c r="O254" s="222"/>
      <c r="P254" s="222"/>
      <c r="Q254" s="222"/>
      <c r="R254" s="222"/>
      <c r="S254" s="222"/>
      <c r="T254" s="223"/>
      <c r="AT254" s="224" t="s">
        <v>139</v>
      </c>
      <c r="AU254" s="224" t="s">
        <v>90</v>
      </c>
      <c r="AV254" s="14" t="s">
        <v>90</v>
      </c>
      <c r="AW254" s="14" t="s">
        <v>36</v>
      </c>
      <c r="AX254" s="14" t="s">
        <v>80</v>
      </c>
      <c r="AY254" s="224" t="s">
        <v>128</v>
      </c>
    </row>
    <row r="255" spans="1:65" s="13" customFormat="1" ht="11.25">
      <c r="B255" s="204"/>
      <c r="C255" s="205"/>
      <c r="D255" s="199" t="s">
        <v>139</v>
      </c>
      <c r="E255" s="206" t="s">
        <v>1</v>
      </c>
      <c r="F255" s="207" t="s">
        <v>145</v>
      </c>
      <c r="G255" s="205"/>
      <c r="H255" s="206" t="s">
        <v>1</v>
      </c>
      <c r="I255" s="208"/>
      <c r="J255" s="205"/>
      <c r="K255" s="205"/>
      <c r="L255" s="209"/>
      <c r="M255" s="210"/>
      <c r="N255" s="211"/>
      <c r="O255" s="211"/>
      <c r="P255" s="211"/>
      <c r="Q255" s="211"/>
      <c r="R255" s="211"/>
      <c r="S255" s="211"/>
      <c r="T255" s="212"/>
      <c r="AT255" s="213" t="s">
        <v>139</v>
      </c>
      <c r="AU255" s="213" t="s">
        <v>90</v>
      </c>
      <c r="AV255" s="13" t="s">
        <v>88</v>
      </c>
      <c r="AW255" s="13" t="s">
        <v>36</v>
      </c>
      <c r="AX255" s="13" t="s">
        <v>80</v>
      </c>
      <c r="AY255" s="213" t="s">
        <v>128</v>
      </c>
    </row>
    <row r="256" spans="1:65" s="14" customFormat="1" ht="11.25">
      <c r="B256" s="214"/>
      <c r="C256" s="215"/>
      <c r="D256" s="199" t="s">
        <v>139</v>
      </c>
      <c r="E256" s="216" t="s">
        <v>1</v>
      </c>
      <c r="F256" s="217" t="s">
        <v>260</v>
      </c>
      <c r="G256" s="215"/>
      <c r="H256" s="218">
        <v>14.4</v>
      </c>
      <c r="I256" s="219"/>
      <c r="J256" s="215"/>
      <c r="K256" s="215"/>
      <c r="L256" s="220"/>
      <c r="M256" s="221"/>
      <c r="N256" s="222"/>
      <c r="O256" s="222"/>
      <c r="P256" s="222"/>
      <c r="Q256" s="222"/>
      <c r="R256" s="222"/>
      <c r="S256" s="222"/>
      <c r="T256" s="223"/>
      <c r="AT256" s="224" t="s">
        <v>139</v>
      </c>
      <c r="AU256" s="224" t="s">
        <v>90</v>
      </c>
      <c r="AV256" s="14" t="s">
        <v>90</v>
      </c>
      <c r="AW256" s="14" t="s">
        <v>36</v>
      </c>
      <c r="AX256" s="14" t="s">
        <v>80</v>
      </c>
      <c r="AY256" s="224" t="s">
        <v>128</v>
      </c>
    </row>
    <row r="257" spans="1:65" s="15" customFormat="1" ht="11.25">
      <c r="B257" s="225"/>
      <c r="C257" s="226"/>
      <c r="D257" s="199" t="s">
        <v>139</v>
      </c>
      <c r="E257" s="227" t="s">
        <v>1</v>
      </c>
      <c r="F257" s="228" t="s">
        <v>147</v>
      </c>
      <c r="G257" s="226"/>
      <c r="H257" s="229">
        <v>181.60000000000002</v>
      </c>
      <c r="I257" s="230"/>
      <c r="J257" s="226"/>
      <c r="K257" s="226"/>
      <c r="L257" s="231"/>
      <c r="M257" s="232"/>
      <c r="N257" s="233"/>
      <c r="O257" s="233"/>
      <c r="P257" s="233"/>
      <c r="Q257" s="233"/>
      <c r="R257" s="233"/>
      <c r="S257" s="233"/>
      <c r="T257" s="234"/>
      <c r="AT257" s="235" t="s">
        <v>139</v>
      </c>
      <c r="AU257" s="235" t="s">
        <v>90</v>
      </c>
      <c r="AV257" s="15" t="s">
        <v>135</v>
      </c>
      <c r="AW257" s="15" t="s">
        <v>36</v>
      </c>
      <c r="AX257" s="15" t="s">
        <v>88</v>
      </c>
      <c r="AY257" s="235" t="s">
        <v>128</v>
      </c>
    </row>
    <row r="258" spans="1:65" s="2" customFormat="1" ht="33" customHeight="1">
      <c r="A258" s="34"/>
      <c r="B258" s="35"/>
      <c r="C258" s="186" t="s">
        <v>177</v>
      </c>
      <c r="D258" s="186" t="s">
        <v>130</v>
      </c>
      <c r="E258" s="187" t="s">
        <v>266</v>
      </c>
      <c r="F258" s="188" t="s">
        <v>267</v>
      </c>
      <c r="G258" s="189" t="s">
        <v>238</v>
      </c>
      <c r="H258" s="190">
        <v>106.92</v>
      </c>
      <c r="I258" s="191"/>
      <c r="J258" s="192">
        <f>ROUND(I258*H258,2)</f>
        <v>0</v>
      </c>
      <c r="K258" s="188" t="s">
        <v>182</v>
      </c>
      <c r="L258" s="39"/>
      <c r="M258" s="193" t="s">
        <v>1</v>
      </c>
      <c r="N258" s="194" t="s">
        <v>45</v>
      </c>
      <c r="O258" s="71"/>
      <c r="P258" s="195">
        <f>O258*H258</f>
        <v>0</v>
      </c>
      <c r="Q258" s="195">
        <v>0</v>
      </c>
      <c r="R258" s="195">
        <f>Q258*H258</f>
        <v>0</v>
      </c>
      <c r="S258" s="195">
        <v>0</v>
      </c>
      <c r="T258" s="196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97" t="s">
        <v>135</v>
      </c>
      <c r="AT258" s="197" t="s">
        <v>130</v>
      </c>
      <c r="AU258" s="197" t="s">
        <v>90</v>
      </c>
      <c r="AY258" s="17" t="s">
        <v>128</v>
      </c>
      <c r="BE258" s="198">
        <f>IF(N258="základní",J258,0)</f>
        <v>0</v>
      </c>
      <c r="BF258" s="198">
        <f>IF(N258="snížená",J258,0)</f>
        <v>0</v>
      </c>
      <c r="BG258" s="198">
        <f>IF(N258="zákl. přenesená",J258,0)</f>
        <v>0</v>
      </c>
      <c r="BH258" s="198">
        <f>IF(N258="sníž. přenesená",J258,0)</f>
        <v>0</v>
      </c>
      <c r="BI258" s="198">
        <f>IF(N258="nulová",J258,0)</f>
        <v>0</v>
      </c>
      <c r="BJ258" s="17" t="s">
        <v>88</v>
      </c>
      <c r="BK258" s="198">
        <f>ROUND(I258*H258,2)</f>
        <v>0</v>
      </c>
      <c r="BL258" s="17" t="s">
        <v>135</v>
      </c>
      <c r="BM258" s="197" t="s">
        <v>268</v>
      </c>
    </row>
    <row r="259" spans="1:65" s="2" customFormat="1" ht="39">
      <c r="A259" s="34"/>
      <c r="B259" s="35"/>
      <c r="C259" s="36"/>
      <c r="D259" s="199" t="s">
        <v>137</v>
      </c>
      <c r="E259" s="36"/>
      <c r="F259" s="200" t="s">
        <v>269</v>
      </c>
      <c r="G259" s="36"/>
      <c r="H259" s="36"/>
      <c r="I259" s="201"/>
      <c r="J259" s="36"/>
      <c r="K259" s="36"/>
      <c r="L259" s="39"/>
      <c r="M259" s="202"/>
      <c r="N259" s="203"/>
      <c r="O259" s="71"/>
      <c r="P259" s="71"/>
      <c r="Q259" s="71"/>
      <c r="R259" s="71"/>
      <c r="S259" s="71"/>
      <c r="T259" s="72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7" t="s">
        <v>137</v>
      </c>
      <c r="AU259" s="17" t="s">
        <v>90</v>
      </c>
    </row>
    <row r="260" spans="1:65" s="13" customFormat="1" ht="11.25">
      <c r="B260" s="204"/>
      <c r="C260" s="205"/>
      <c r="D260" s="199" t="s">
        <v>139</v>
      </c>
      <c r="E260" s="206" t="s">
        <v>1</v>
      </c>
      <c r="F260" s="207" t="s">
        <v>241</v>
      </c>
      <c r="G260" s="205"/>
      <c r="H260" s="206" t="s">
        <v>1</v>
      </c>
      <c r="I260" s="208"/>
      <c r="J260" s="205"/>
      <c r="K260" s="205"/>
      <c r="L260" s="209"/>
      <c r="M260" s="210"/>
      <c r="N260" s="211"/>
      <c r="O260" s="211"/>
      <c r="P260" s="211"/>
      <c r="Q260" s="211"/>
      <c r="R260" s="211"/>
      <c r="S260" s="211"/>
      <c r="T260" s="212"/>
      <c r="AT260" s="213" t="s">
        <v>139</v>
      </c>
      <c r="AU260" s="213" t="s">
        <v>90</v>
      </c>
      <c r="AV260" s="13" t="s">
        <v>88</v>
      </c>
      <c r="AW260" s="13" t="s">
        <v>36</v>
      </c>
      <c r="AX260" s="13" t="s">
        <v>80</v>
      </c>
      <c r="AY260" s="213" t="s">
        <v>128</v>
      </c>
    </row>
    <row r="261" spans="1:65" s="13" customFormat="1" ht="11.25">
      <c r="B261" s="204"/>
      <c r="C261" s="205"/>
      <c r="D261" s="199" t="s">
        <v>139</v>
      </c>
      <c r="E261" s="206" t="s">
        <v>1</v>
      </c>
      <c r="F261" s="207" t="s">
        <v>141</v>
      </c>
      <c r="G261" s="205"/>
      <c r="H261" s="206" t="s">
        <v>1</v>
      </c>
      <c r="I261" s="208"/>
      <c r="J261" s="205"/>
      <c r="K261" s="205"/>
      <c r="L261" s="209"/>
      <c r="M261" s="210"/>
      <c r="N261" s="211"/>
      <c r="O261" s="211"/>
      <c r="P261" s="211"/>
      <c r="Q261" s="211"/>
      <c r="R261" s="211"/>
      <c r="S261" s="211"/>
      <c r="T261" s="212"/>
      <c r="AT261" s="213" t="s">
        <v>139</v>
      </c>
      <c r="AU261" s="213" t="s">
        <v>90</v>
      </c>
      <c r="AV261" s="13" t="s">
        <v>88</v>
      </c>
      <c r="AW261" s="13" t="s">
        <v>36</v>
      </c>
      <c r="AX261" s="13" t="s">
        <v>80</v>
      </c>
      <c r="AY261" s="213" t="s">
        <v>128</v>
      </c>
    </row>
    <row r="262" spans="1:65" s="14" customFormat="1" ht="11.25">
      <c r="B262" s="214"/>
      <c r="C262" s="215"/>
      <c r="D262" s="199" t="s">
        <v>139</v>
      </c>
      <c r="E262" s="216" t="s">
        <v>1</v>
      </c>
      <c r="F262" s="217" t="s">
        <v>250</v>
      </c>
      <c r="G262" s="215"/>
      <c r="H262" s="218">
        <v>84.48</v>
      </c>
      <c r="I262" s="219"/>
      <c r="J262" s="215"/>
      <c r="K262" s="215"/>
      <c r="L262" s="220"/>
      <c r="M262" s="221"/>
      <c r="N262" s="222"/>
      <c r="O262" s="222"/>
      <c r="P262" s="222"/>
      <c r="Q262" s="222"/>
      <c r="R262" s="222"/>
      <c r="S262" s="222"/>
      <c r="T262" s="223"/>
      <c r="AT262" s="224" t="s">
        <v>139</v>
      </c>
      <c r="AU262" s="224" t="s">
        <v>90</v>
      </c>
      <c r="AV262" s="14" t="s">
        <v>90</v>
      </c>
      <c r="AW262" s="14" t="s">
        <v>36</v>
      </c>
      <c r="AX262" s="14" t="s">
        <v>80</v>
      </c>
      <c r="AY262" s="224" t="s">
        <v>128</v>
      </c>
    </row>
    <row r="263" spans="1:65" s="13" customFormat="1" ht="11.25">
      <c r="B263" s="204"/>
      <c r="C263" s="205"/>
      <c r="D263" s="199" t="s">
        <v>139</v>
      </c>
      <c r="E263" s="206" t="s">
        <v>1</v>
      </c>
      <c r="F263" s="207" t="s">
        <v>143</v>
      </c>
      <c r="G263" s="205"/>
      <c r="H263" s="206" t="s">
        <v>1</v>
      </c>
      <c r="I263" s="208"/>
      <c r="J263" s="205"/>
      <c r="K263" s="205"/>
      <c r="L263" s="209"/>
      <c r="M263" s="210"/>
      <c r="N263" s="211"/>
      <c r="O263" s="211"/>
      <c r="P263" s="211"/>
      <c r="Q263" s="211"/>
      <c r="R263" s="211"/>
      <c r="S263" s="211"/>
      <c r="T263" s="212"/>
      <c r="AT263" s="213" t="s">
        <v>139</v>
      </c>
      <c r="AU263" s="213" t="s">
        <v>90</v>
      </c>
      <c r="AV263" s="13" t="s">
        <v>88</v>
      </c>
      <c r="AW263" s="13" t="s">
        <v>36</v>
      </c>
      <c r="AX263" s="13" t="s">
        <v>80</v>
      </c>
      <c r="AY263" s="213" t="s">
        <v>128</v>
      </c>
    </row>
    <row r="264" spans="1:65" s="14" customFormat="1" ht="11.25">
      <c r="B264" s="214"/>
      <c r="C264" s="215"/>
      <c r="D264" s="199" t="s">
        <v>139</v>
      </c>
      <c r="E264" s="216" t="s">
        <v>1</v>
      </c>
      <c r="F264" s="217" t="s">
        <v>251</v>
      </c>
      <c r="G264" s="215"/>
      <c r="H264" s="218">
        <v>14.52</v>
      </c>
      <c r="I264" s="219"/>
      <c r="J264" s="215"/>
      <c r="K264" s="215"/>
      <c r="L264" s="220"/>
      <c r="M264" s="221"/>
      <c r="N264" s="222"/>
      <c r="O264" s="222"/>
      <c r="P264" s="222"/>
      <c r="Q264" s="222"/>
      <c r="R264" s="222"/>
      <c r="S264" s="222"/>
      <c r="T264" s="223"/>
      <c r="AT264" s="224" t="s">
        <v>139</v>
      </c>
      <c r="AU264" s="224" t="s">
        <v>90</v>
      </c>
      <c r="AV264" s="14" t="s">
        <v>90</v>
      </c>
      <c r="AW264" s="14" t="s">
        <v>36</v>
      </c>
      <c r="AX264" s="14" t="s">
        <v>80</v>
      </c>
      <c r="AY264" s="224" t="s">
        <v>128</v>
      </c>
    </row>
    <row r="265" spans="1:65" s="13" customFormat="1" ht="11.25">
      <c r="B265" s="204"/>
      <c r="C265" s="205"/>
      <c r="D265" s="199" t="s">
        <v>139</v>
      </c>
      <c r="E265" s="206" t="s">
        <v>1</v>
      </c>
      <c r="F265" s="207" t="s">
        <v>145</v>
      </c>
      <c r="G265" s="205"/>
      <c r="H265" s="206" t="s">
        <v>1</v>
      </c>
      <c r="I265" s="208"/>
      <c r="J265" s="205"/>
      <c r="K265" s="205"/>
      <c r="L265" s="209"/>
      <c r="M265" s="210"/>
      <c r="N265" s="211"/>
      <c r="O265" s="211"/>
      <c r="P265" s="211"/>
      <c r="Q265" s="211"/>
      <c r="R265" s="211"/>
      <c r="S265" s="211"/>
      <c r="T265" s="212"/>
      <c r="AT265" s="213" t="s">
        <v>139</v>
      </c>
      <c r="AU265" s="213" t="s">
        <v>90</v>
      </c>
      <c r="AV265" s="13" t="s">
        <v>88</v>
      </c>
      <c r="AW265" s="13" t="s">
        <v>36</v>
      </c>
      <c r="AX265" s="13" t="s">
        <v>80</v>
      </c>
      <c r="AY265" s="213" t="s">
        <v>128</v>
      </c>
    </row>
    <row r="266" spans="1:65" s="14" customFormat="1" ht="11.25">
      <c r="B266" s="214"/>
      <c r="C266" s="215"/>
      <c r="D266" s="199" t="s">
        <v>139</v>
      </c>
      <c r="E266" s="216" t="s">
        <v>1</v>
      </c>
      <c r="F266" s="217" t="s">
        <v>252</v>
      </c>
      <c r="G266" s="215"/>
      <c r="H266" s="218">
        <v>7.92</v>
      </c>
      <c r="I266" s="219"/>
      <c r="J266" s="215"/>
      <c r="K266" s="215"/>
      <c r="L266" s="220"/>
      <c r="M266" s="221"/>
      <c r="N266" s="222"/>
      <c r="O266" s="222"/>
      <c r="P266" s="222"/>
      <c r="Q266" s="222"/>
      <c r="R266" s="222"/>
      <c r="S266" s="222"/>
      <c r="T266" s="223"/>
      <c r="AT266" s="224" t="s">
        <v>139</v>
      </c>
      <c r="AU266" s="224" t="s">
        <v>90</v>
      </c>
      <c r="AV266" s="14" t="s">
        <v>90</v>
      </c>
      <c r="AW266" s="14" t="s">
        <v>36</v>
      </c>
      <c r="AX266" s="14" t="s">
        <v>80</v>
      </c>
      <c r="AY266" s="224" t="s">
        <v>128</v>
      </c>
    </row>
    <row r="267" spans="1:65" s="15" customFormat="1" ht="11.25">
      <c r="B267" s="225"/>
      <c r="C267" s="226"/>
      <c r="D267" s="199" t="s">
        <v>139</v>
      </c>
      <c r="E267" s="227" t="s">
        <v>1</v>
      </c>
      <c r="F267" s="228" t="s">
        <v>147</v>
      </c>
      <c r="G267" s="226"/>
      <c r="H267" s="229">
        <v>106.92</v>
      </c>
      <c r="I267" s="230"/>
      <c r="J267" s="226"/>
      <c r="K267" s="226"/>
      <c r="L267" s="231"/>
      <c r="M267" s="232"/>
      <c r="N267" s="233"/>
      <c r="O267" s="233"/>
      <c r="P267" s="233"/>
      <c r="Q267" s="233"/>
      <c r="R267" s="233"/>
      <c r="S267" s="233"/>
      <c r="T267" s="234"/>
      <c r="AT267" s="235" t="s">
        <v>139</v>
      </c>
      <c r="AU267" s="235" t="s">
        <v>90</v>
      </c>
      <c r="AV267" s="15" t="s">
        <v>135</v>
      </c>
      <c r="AW267" s="15" t="s">
        <v>36</v>
      </c>
      <c r="AX267" s="15" t="s">
        <v>88</v>
      </c>
      <c r="AY267" s="235" t="s">
        <v>128</v>
      </c>
    </row>
    <row r="268" spans="1:65" s="2" customFormat="1" ht="37.9" customHeight="1">
      <c r="A268" s="34"/>
      <c r="B268" s="35"/>
      <c r="C268" s="186" t="s">
        <v>7</v>
      </c>
      <c r="D268" s="186" t="s">
        <v>130</v>
      </c>
      <c r="E268" s="187" t="s">
        <v>270</v>
      </c>
      <c r="F268" s="188" t="s">
        <v>271</v>
      </c>
      <c r="G268" s="189" t="s">
        <v>238</v>
      </c>
      <c r="H268" s="190">
        <v>1603.8</v>
      </c>
      <c r="I268" s="191"/>
      <c r="J268" s="192">
        <f>ROUND(I268*H268,2)</f>
        <v>0</v>
      </c>
      <c r="K268" s="188" t="s">
        <v>182</v>
      </c>
      <c r="L268" s="39"/>
      <c r="M268" s="193" t="s">
        <v>1</v>
      </c>
      <c r="N268" s="194" t="s">
        <v>45</v>
      </c>
      <c r="O268" s="71"/>
      <c r="P268" s="195">
        <f>O268*H268</f>
        <v>0</v>
      </c>
      <c r="Q268" s="195">
        <v>0</v>
      </c>
      <c r="R268" s="195">
        <f>Q268*H268</f>
        <v>0</v>
      </c>
      <c r="S268" s="195">
        <v>0</v>
      </c>
      <c r="T268" s="196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97" t="s">
        <v>135</v>
      </c>
      <c r="AT268" s="197" t="s">
        <v>130</v>
      </c>
      <c r="AU268" s="197" t="s">
        <v>90</v>
      </c>
      <c r="AY268" s="17" t="s">
        <v>128</v>
      </c>
      <c r="BE268" s="198">
        <f>IF(N268="základní",J268,0)</f>
        <v>0</v>
      </c>
      <c r="BF268" s="198">
        <f>IF(N268="snížená",J268,0)</f>
        <v>0</v>
      </c>
      <c r="BG268" s="198">
        <f>IF(N268="zákl. přenesená",J268,0)</f>
        <v>0</v>
      </c>
      <c r="BH268" s="198">
        <f>IF(N268="sníž. přenesená",J268,0)</f>
        <v>0</v>
      </c>
      <c r="BI268" s="198">
        <f>IF(N268="nulová",J268,0)</f>
        <v>0</v>
      </c>
      <c r="BJ268" s="17" t="s">
        <v>88</v>
      </c>
      <c r="BK268" s="198">
        <f>ROUND(I268*H268,2)</f>
        <v>0</v>
      </c>
      <c r="BL268" s="17" t="s">
        <v>135</v>
      </c>
      <c r="BM268" s="197" t="s">
        <v>272</v>
      </c>
    </row>
    <row r="269" spans="1:65" s="2" customFormat="1" ht="48.75">
      <c r="A269" s="34"/>
      <c r="B269" s="35"/>
      <c r="C269" s="36"/>
      <c r="D269" s="199" t="s">
        <v>137</v>
      </c>
      <c r="E269" s="36"/>
      <c r="F269" s="200" t="s">
        <v>273</v>
      </c>
      <c r="G269" s="36"/>
      <c r="H269" s="36"/>
      <c r="I269" s="201"/>
      <c r="J269" s="36"/>
      <c r="K269" s="36"/>
      <c r="L269" s="39"/>
      <c r="M269" s="202"/>
      <c r="N269" s="203"/>
      <c r="O269" s="71"/>
      <c r="P269" s="71"/>
      <c r="Q269" s="71"/>
      <c r="R269" s="71"/>
      <c r="S269" s="71"/>
      <c r="T269" s="72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7" t="s">
        <v>137</v>
      </c>
      <c r="AU269" s="17" t="s">
        <v>90</v>
      </c>
    </row>
    <row r="270" spans="1:65" s="14" customFormat="1" ht="11.25">
      <c r="B270" s="214"/>
      <c r="C270" s="215"/>
      <c r="D270" s="199" t="s">
        <v>139</v>
      </c>
      <c r="E270" s="215"/>
      <c r="F270" s="217" t="s">
        <v>274</v>
      </c>
      <c r="G270" s="215"/>
      <c r="H270" s="218">
        <v>1603.8</v>
      </c>
      <c r="I270" s="219"/>
      <c r="J270" s="215"/>
      <c r="K270" s="215"/>
      <c r="L270" s="220"/>
      <c r="M270" s="221"/>
      <c r="N270" s="222"/>
      <c r="O270" s="222"/>
      <c r="P270" s="222"/>
      <c r="Q270" s="222"/>
      <c r="R270" s="222"/>
      <c r="S270" s="222"/>
      <c r="T270" s="223"/>
      <c r="AT270" s="224" t="s">
        <v>139</v>
      </c>
      <c r="AU270" s="224" t="s">
        <v>90</v>
      </c>
      <c r="AV270" s="14" t="s">
        <v>90</v>
      </c>
      <c r="AW270" s="14" t="s">
        <v>4</v>
      </c>
      <c r="AX270" s="14" t="s">
        <v>88</v>
      </c>
      <c r="AY270" s="224" t="s">
        <v>128</v>
      </c>
    </row>
    <row r="271" spans="1:65" s="2" customFormat="1" ht="24.2" customHeight="1">
      <c r="A271" s="34"/>
      <c r="B271" s="35"/>
      <c r="C271" s="186" t="s">
        <v>275</v>
      </c>
      <c r="D271" s="186" t="s">
        <v>130</v>
      </c>
      <c r="E271" s="187" t="s">
        <v>276</v>
      </c>
      <c r="F271" s="188" t="s">
        <v>277</v>
      </c>
      <c r="G271" s="189" t="s">
        <v>278</v>
      </c>
      <c r="H271" s="190">
        <v>213.84</v>
      </c>
      <c r="I271" s="191"/>
      <c r="J271" s="192">
        <f>ROUND(I271*H271,2)</f>
        <v>0</v>
      </c>
      <c r="K271" s="188" t="s">
        <v>182</v>
      </c>
      <c r="L271" s="39"/>
      <c r="M271" s="193" t="s">
        <v>1</v>
      </c>
      <c r="N271" s="194" t="s">
        <v>45</v>
      </c>
      <c r="O271" s="71"/>
      <c r="P271" s="195">
        <f>O271*H271</f>
        <v>0</v>
      </c>
      <c r="Q271" s="195">
        <v>0</v>
      </c>
      <c r="R271" s="195">
        <f>Q271*H271</f>
        <v>0</v>
      </c>
      <c r="S271" s="195">
        <v>0</v>
      </c>
      <c r="T271" s="196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97" t="s">
        <v>135</v>
      </c>
      <c r="AT271" s="197" t="s">
        <v>130</v>
      </c>
      <c r="AU271" s="197" t="s">
        <v>90</v>
      </c>
      <c r="AY271" s="17" t="s">
        <v>128</v>
      </c>
      <c r="BE271" s="198">
        <f>IF(N271="základní",J271,0)</f>
        <v>0</v>
      </c>
      <c r="BF271" s="198">
        <f>IF(N271="snížená",J271,0)</f>
        <v>0</v>
      </c>
      <c r="BG271" s="198">
        <f>IF(N271="zákl. přenesená",J271,0)</f>
        <v>0</v>
      </c>
      <c r="BH271" s="198">
        <f>IF(N271="sníž. přenesená",J271,0)</f>
        <v>0</v>
      </c>
      <c r="BI271" s="198">
        <f>IF(N271="nulová",J271,0)</f>
        <v>0</v>
      </c>
      <c r="BJ271" s="17" t="s">
        <v>88</v>
      </c>
      <c r="BK271" s="198">
        <f>ROUND(I271*H271,2)</f>
        <v>0</v>
      </c>
      <c r="BL271" s="17" t="s">
        <v>135</v>
      </c>
      <c r="BM271" s="197" t="s">
        <v>279</v>
      </c>
    </row>
    <row r="272" spans="1:65" s="2" customFormat="1" ht="29.25">
      <c r="A272" s="34"/>
      <c r="B272" s="35"/>
      <c r="C272" s="36"/>
      <c r="D272" s="199" t="s">
        <v>137</v>
      </c>
      <c r="E272" s="36"/>
      <c r="F272" s="200" t="s">
        <v>280</v>
      </c>
      <c r="G272" s="36"/>
      <c r="H272" s="36"/>
      <c r="I272" s="201"/>
      <c r="J272" s="36"/>
      <c r="K272" s="36"/>
      <c r="L272" s="39"/>
      <c r="M272" s="202"/>
      <c r="N272" s="203"/>
      <c r="O272" s="71"/>
      <c r="P272" s="71"/>
      <c r="Q272" s="71"/>
      <c r="R272" s="71"/>
      <c r="S272" s="71"/>
      <c r="T272" s="72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7" t="s">
        <v>137</v>
      </c>
      <c r="AU272" s="17" t="s">
        <v>90</v>
      </c>
    </row>
    <row r="273" spans="1:65" s="14" customFormat="1" ht="11.25">
      <c r="B273" s="214"/>
      <c r="C273" s="215"/>
      <c r="D273" s="199" t="s">
        <v>139</v>
      </c>
      <c r="E273" s="215"/>
      <c r="F273" s="217" t="s">
        <v>281</v>
      </c>
      <c r="G273" s="215"/>
      <c r="H273" s="218">
        <v>213.84</v>
      </c>
      <c r="I273" s="219"/>
      <c r="J273" s="215"/>
      <c r="K273" s="215"/>
      <c r="L273" s="220"/>
      <c r="M273" s="221"/>
      <c r="N273" s="222"/>
      <c r="O273" s="222"/>
      <c r="P273" s="222"/>
      <c r="Q273" s="222"/>
      <c r="R273" s="222"/>
      <c r="S273" s="222"/>
      <c r="T273" s="223"/>
      <c r="AT273" s="224" t="s">
        <v>139</v>
      </c>
      <c r="AU273" s="224" t="s">
        <v>90</v>
      </c>
      <c r="AV273" s="14" t="s">
        <v>90</v>
      </c>
      <c r="AW273" s="14" t="s">
        <v>4</v>
      </c>
      <c r="AX273" s="14" t="s">
        <v>88</v>
      </c>
      <c r="AY273" s="224" t="s">
        <v>128</v>
      </c>
    </row>
    <row r="274" spans="1:65" s="2" customFormat="1" ht="16.5" customHeight="1">
      <c r="A274" s="34"/>
      <c r="B274" s="35"/>
      <c r="C274" s="186" t="s">
        <v>282</v>
      </c>
      <c r="D274" s="186" t="s">
        <v>130</v>
      </c>
      <c r="E274" s="187" t="s">
        <v>283</v>
      </c>
      <c r="F274" s="188" t="s">
        <v>284</v>
      </c>
      <c r="G274" s="189" t="s">
        <v>238</v>
      </c>
      <c r="H274" s="190">
        <v>106.92</v>
      </c>
      <c r="I274" s="191"/>
      <c r="J274" s="192">
        <f>ROUND(I274*H274,2)</f>
        <v>0</v>
      </c>
      <c r="K274" s="188" t="s">
        <v>182</v>
      </c>
      <c r="L274" s="39"/>
      <c r="M274" s="193" t="s">
        <v>1</v>
      </c>
      <c r="N274" s="194" t="s">
        <v>45</v>
      </c>
      <c r="O274" s="71"/>
      <c r="P274" s="195">
        <f>O274*H274</f>
        <v>0</v>
      </c>
      <c r="Q274" s="195">
        <v>0</v>
      </c>
      <c r="R274" s="195">
        <f>Q274*H274</f>
        <v>0</v>
      </c>
      <c r="S274" s="195">
        <v>0</v>
      </c>
      <c r="T274" s="196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97" t="s">
        <v>135</v>
      </c>
      <c r="AT274" s="197" t="s">
        <v>130</v>
      </c>
      <c r="AU274" s="197" t="s">
        <v>90</v>
      </c>
      <c r="AY274" s="17" t="s">
        <v>128</v>
      </c>
      <c r="BE274" s="198">
        <f>IF(N274="základní",J274,0)</f>
        <v>0</v>
      </c>
      <c r="BF274" s="198">
        <f>IF(N274="snížená",J274,0)</f>
        <v>0</v>
      </c>
      <c r="BG274" s="198">
        <f>IF(N274="zákl. přenesená",J274,0)</f>
        <v>0</v>
      </c>
      <c r="BH274" s="198">
        <f>IF(N274="sníž. přenesená",J274,0)</f>
        <v>0</v>
      </c>
      <c r="BI274" s="198">
        <f>IF(N274="nulová",J274,0)</f>
        <v>0</v>
      </c>
      <c r="BJ274" s="17" t="s">
        <v>88</v>
      </c>
      <c r="BK274" s="198">
        <f>ROUND(I274*H274,2)</f>
        <v>0</v>
      </c>
      <c r="BL274" s="17" t="s">
        <v>135</v>
      </c>
      <c r="BM274" s="197" t="s">
        <v>285</v>
      </c>
    </row>
    <row r="275" spans="1:65" s="2" customFormat="1" ht="19.5">
      <c r="A275" s="34"/>
      <c r="B275" s="35"/>
      <c r="C275" s="36"/>
      <c r="D275" s="199" t="s">
        <v>137</v>
      </c>
      <c r="E275" s="36"/>
      <c r="F275" s="200" t="s">
        <v>286</v>
      </c>
      <c r="G275" s="36"/>
      <c r="H275" s="36"/>
      <c r="I275" s="201"/>
      <c r="J275" s="36"/>
      <c r="K275" s="36"/>
      <c r="L275" s="39"/>
      <c r="M275" s="202"/>
      <c r="N275" s="203"/>
      <c r="O275" s="71"/>
      <c r="P275" s="71"/>
      <c r="Q275" s="71"/>
      <c r="R275" s="71"/>
      <c r="S275" s="71"/>
      <c r="T275" s="72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7" t="s">
        <v>137</v>
      </c>
      <c r="AU275" s="17" t="s">
        <v>90</v>
      </c>
    </row>
    <row r="276" spans="1:65" s="2" customFormat="1" ht="24.2" customHeight="1">
      <c r="A276" s="34"/>
      <c r="B276" s="35"/>
      <c r="C276" s="186" t="s">
        <v>287</v>
      </c>
      <c r="D276" s="186" t="s">
        <v>130</v>
      </c>
      <c r="E276" s="187" t="s">
        <v>288</v>
      </c>
      <c r="F276" s="188" t="s">
        <v>289</v>
      </c>
      <c r="G276" s="189" t="s">
        <v>238</v>
      </c>
      <c r="H276" s="190">
        <v>79.48</v>
      </c>
      <c r="I276" s="191"/>
      <c r="J276" s="192">
        <f>ROUND(I276*H276,2)</f>
        <v>0</v>
      </c>
      <c r="K276" s="188" t="s">
        <v>182</v>
      </c>
      <c r="L276" s="39"/>
      <c r="M276" s="193" t="s">
        <v>1</v>
      </c>
      <c r="N276" s="194" t="s">
        <v>45</v>
      </c>
      <c r="O276" s="71"/>
      <c r="P276" s="195">
        <f>O276*H276</f>
        <v>0</v>
      </c>
      <c r="Q276" s="195">
        <v>0</v>
      </c>
      <c r="R276" s="195">
        <f>Q276*H276</f>
        <v>0</v>
      </c>
      <c r="S276" s="195">
        <v>0</v>
      </c>
      <c r="T276" s="196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97" t="s">
        <v>135</v>
      </c>
      <c r="AT276" s="197" t="s">
        <v>130</v>
      </c>
      <c r="AU276" s="197" t="s">
        <v>90</v>
      </c>
      <c r="AY276" s="17" t="s">
        <v>128</v>
      </c>
      <c r="BE276" s="198">
        <f>IF(N276="základní",J276,0)</f>
        <v>0</v>
      </c>
      <c r="BF276" s="198">
        <f>IF(N276="snížená",J276,0)</f>
        <v>0</v>
      </c>
      <c r="BG276" s="198">
        <f>IF(N276="zákl. přenesená",J276,0)</f>
        <v>0</v>
      </c>
      <c r="BH276" s="198">
        <f>IF(N276="sníž. přenesená",J276,0)</f>
        <v>0</v>
      </c>
      <c r="BI276" s="198">
        <f>IF(N276="nulová",J276,0)</f>
        <v>0</v>
      </c>
      <c r="BJ276" s="17" t="s">
        <v>88</v>
      </c>
      <c r="BK276" s="198">
        <f>ROUND(I276*H276,2)</f>
        <v>0</v>
      </c>
      <c r="BL276" s="17" t="s">
        <v>135</v>
      </c>
      <c r="BM276" s="197" t="s">
        <v>290</v>
      </c>
    </row>
    <row r="277" spans="1:65" s="2" customFormat="1" ht="29.25">
      <c r="A277" s="34"/>
      <c r="B277" s="35"/>
      <c r="C277" s="36"/>
      <c r="D277" s="199" t="s">
        <v>137</v>
      </c>
      <c r="E277" s="36"/>
      <c r="F277" s="200" t="s">
        <v>291</v>
      </c>
      <c r="G277" s="36"/>
      <c r="H277" s="36"/>
      <c r="I277" s="201"/>
      <c r="J277" s="36"/>
      <c r="K277" s="36"/>
      <c r="L277" s="39"/>
      <c r="M277" s="202"/>
      <c r="N277" s="203"/>
      <c r="O277" s="71"/>
      <c r="P277" s="71"/>
      <c r="Q277" s="71"/>
      <c r="R277" s="71"/>
      <c r="S277" s="71"/>
      <c r="T277" s="72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T277" s="17" t="s">
        <v>137</v>
      </c>
      <c r="AU277" s="17" t="s">
        <v>90</v>
      </c>
    </row>
    <row r="278" spans="1:65" s="13" customFormat="1" ht="11.25">
      <c r="B278" s="204"/>
      <c r="C278" s="205"/>
      <c r="D278" s="199" t="s">
        <v>139</v>
      </c>
      <c r="E278" s="206" t="s">
        <v>1</v>
      </c>
      <c r="F278" s="207" t="s">
        <v>241</v>
      </c>
      <c r="G278" s="205"/>
      <c r="H278" s="206" t="s">
        <v>1</v>
      </c>
      <c r="I278" s="208"/>
      <c r="J278" s="205"/>
      <c r="K278" s="205"/>
      <c r="L278" s="209"/>
      <c r="M278" s="210"/>
      <c r="N278" s="211"/>
      <c r="O278" s="211"/>
      <c r="P278" s="211"/>
      <c r="Q278" s="211"/>
      <c r="R278" s="211"/>
      <c r="S278" s="211"/>
      <c r="T278" s="212"/>
      <c r="AT278" s="213" t="s">
        <v>139</v>
      </c>
      <c r="AU278" s="213" t="s">
        <v>90</v>
      </c>
      <c r="AV278" s="13" t="s">
        <v>88</v>
      </c>
      <c r="AW278" s="13" t="s">
        <v>36</v>
      </c>
      <c r="AX278" s="13" t="s">
        <v>80</v>
      </c>
      <c r="AY278" s="213" t="s">
        <v>128</v>
      </c>
    </row>
    <row r="279" spans="1:65" s="13" customFormat="1" ht="11.25">
      <c r="B279" s="204"/>
      <c r="C279" s="205"/>
      <c r="D279" s="199" t="s">
        <v>139</v>
      </c>
      <c r="E279" s="206" t="s">
        <v>1</v>
      </c>
      <c r="F279" s="207" t="s">
        <v>141</v>
      </c>
      <c r="G279" s="205"/>
      <c r="H279" s="206" t="s">
        <v>1</v>
      </c>
      <c r="I279" s="208"/>
      <c r="J279" s="205"/>
      <c r="K279" s="205"/>
      <c r="L279" s="209"/>
      <c r="M279" s="210"/>
      <c r="N279" s="211"/>
      <c r="O279" s="211"/>
      <c r="P279" s="211"/>
      <c r="Q279" s="211"/>
      <c r="R279" s="211"/>
      <c r="S279" s="211"/>
      <c r="T279" s="212"/>
      <c r="AT279" s="213" t="s">
        <v>139</v>
      </c>
      <c r="AU279" s="213" t="s">
        <v>90</v>
      </c>
      <c r="AV279" s="13" t="s">
        <v>88</v>
      </c>
      <c r="AW279" s="13" t="s">
        <v>36</v>
      </c>
      <c r="AX279" s="13" t="s">
        <v>80</v>
      </c>
      <c r="AY279" s="213" t="s">
        <v>128</v>
      </c>
    </row>
    <row r="280" spans="1:65" s="14" customFormat="1" ht="11.25">
      <c r="B280" s="214"/>
      <c r="C280" s="215"/>
      <c r="D280" s="199" t="s">
        <v>139</v>
      </c>
      <c r="E280" s="216" t="s">
        <v>1</v>
      </c>
      <c r="F280" s="217" t="s">
        <v>292</v>
      </c>
      <c r="G280" s="215"/>
      <c r="H280" s="218">
        <v>61.44</v>
      </c>
      <c r="I280" s="219"/>
      <c r="J280" s="215"/>
      <c r="K280" s="215"/>
      <c r="L280" s="220"/>
      <c r="M280" s="221"/>
      <c r="N280" s="222"/>
      <c r="O280" s="222"/>
      <c r="P280" s="222"/>
      <c r="Q280" s="222"/>
      <c r="R280" s="222"/>
      <c r="S280" s="222"/>
      <c r="T280" s="223"/>
      <c r="AT280" s="224" t="s">
        <v>139</v>
      </c>
      <c r="AU280" s="224" t="s">
        <v>90</v>
      </c>
      <c r="AV280" s="14" t="s">
        <v>90</v>
      </c>
      <c r="AW280" s="14" t="s">
        <v>36</v>
      </c>
      <c r="AX280" s="14" t="s">
        <v>80</v>
      </c>
      <c r="AY280" s="224" t="s">
        <v>128</v>
      </c>
    </row>
    <row r="281" spans="1:65" s="13" customFormat="1" ht="11.25">
      <c r="B281" s="204"/>
      <c r="C281" s="205"/>
      <c r="D281" s="199" t="s">
        <v>139</v>
      </c>
      <c r="E281" s="206" t="s">
        <v>1</v>
      </c>
      <c r="F281" s="207" t="s">
        <v>143</v>
      </c>
      <c r="G281" s="205"/>
      <c r="H281" s="206" t="s">
        <v>1</v>
      </c>
      <c r="I281" s="208"/>
      <c r="J281" s="205"/>
      <c r="K281" s="205"/>
      <c r="L281" s="209"/>
      <c r="M281" s="210"/>
      <c r="N281" s="211"/>
      <c r="O281" s="211"/>
      <c r="P281" s="211"/>
      <c r="Q281" s="211"/>
      <c r="R281" s="211"/>
      <c r="S281" s="211"/>
      <c r="T281" s="212"/>
      <c r="AT281" s="213" t="s">
        <v>139</v>
      </c>
      <c r="AU281" s="213" t="s">
        <v>90</v>
      </c>
      <c r="AV281" s="13" t="s">
        <v>88</v>
      </c>
      <c r="AW281" s="13" t="s">
        <v>36</v>
      </c>
      <c r="AX281" s="13" t="s">
        <v>80</v>
      </c>
      <c r="AY281" s="213" t="s">
        <v>128</v>
      </c>
    </row>
    <row r="282" spans="1:65" s="14" customFormat="1" ht="11.25">
      <c r="B282" s="214"/>
      <c r="C282" s="215"/>
      <c r="D282" s="199" t="s">
        <v>139</v>
      </c>
      <c r="E282" s="216" t="s">
        <v>1</v>
      </c>
      <c r="F282" s="217" t="s">
        <v>293</v>
      </c>
      <c r="G282" s="215"/>
      <c r="H282" s="218">
        <v>11.88</v>
      </c>
      <c r="I282" s="219"/>
      <c r="J282" s="215"/>
      <c r="K282" s="215"/>
      <c r="L282" s="220"/>
      <c r="M282" s="221"/>
      <c r="N282" s="222"/>
      <c r="O282" s="222"/>
      <c r="P282" s="222"/>
      <c r="Q282" s="222"/>
      <c r="R282" s="222"/>
      <c r="S282" s="222"/>
      <c r="T282" s="223"/>
      <c r="AT282" s="224" t="s">
        <v>139</v>
      </c>
      <c r="AU282" s="224" t="s">
        <v>90</v>
      </c>
      <c r="AV282" s="14" t="s">
        <v>90</v>
      </c>
      <c r="AW282" s="14" t="s">
        <v>36</v>
      </c>
      <c r="AX282" s="14" t="s">
        <v>80</v>
      </c>
      <c r="AY282" s="224" t="s">
        <v>128</v>
      </c>
    </row>
    <row r="283" spans="1:65" s="13" customFormat="1" ht="11.25">
      <c r="B283" s="204"/>
      <c r="C283" s="205"/>
      <c r="D283" s="199" t="s">
        <v>139</v>
      </c>
      <c r="E283" s="206" t="s">
        <v>1</v>
      </c>
      <c r="F283" s="207" t="s">
        <v>145</v>
      </c>
      <c r="G283" s="205"/>
      <c r="H283" s="206" t="s">
        <v>1</v>
      </c>
      <c r="I283" s="208"/>
      <c r="J283" s="205"/>
      <c r="K283" s="205"/>
      <c r="L283" s="209"/>
      <c r="M283" s="210"/>
      <c r="N283" s="211"/>
      <c r="O283" s="211"/>
      <c r="P283" s="211"/>
      <c r="Q283" s="211"/>
      <c r="R283" s="211"/>
      <c r="S283" s="211"/>
      <c r="T283" s="212"/>
      <c r="AT283" s="213" t="s">
        <v>139</v>
      </c>
      <c r="AU283" s="213" t="s">
        <v>90</v>
      </c>
      <c r="AV283" s="13" t="s">
        <v>88</v>
      </c>
      <c r="AW283" s="13" t="s">
        <v>36</v>
      </c>
      <c r="AX283" s="13" t="s">
        <v>80</v>
      </c>
      <c r="AY283" s="213" t="s">
        <v>128</v>
      </c>
    </row>
    <row r="284" spans="1:65" s="14" customFormat="1" ht="11.25">
      <c r="B284" s="214"/>
      <c r="C284" s="215"/>
      <c r="D284" s="199" t="s">
        <v>139</v>
      </c>
      <c r="E284" s="216" t="s">
        <v>1</v>
      </c>
      <c r="F284" s="217" t="s">
        <v>294</v>
      </c>
      <c r="G284" s="215"/>
      <c r="H284" s="218">
        <v>6.16</v>
      </c>
      <c r="I284" s="219"/>
      <c r="J284" s="215"/>
      <c r="K284" s="215"/>
      <c r="L284" s="220"/>
      <c r="M284" s="221"/>
      <c r="N284" s="222"/>
      <c r="O284" s="222"/>
      <c r="P284" s="222"/>
      <c r="Q284" s="222"/>
      <c r="R284" s="222"/>
      <c r="S284" s="222"/>
      <c r="T284" s="223"/>
      <c r="AT284" s="224" t="s">
        <v>139</v>
      </c>
      <c r="AU284" s="224" t="s">
        <v>90</v>
      </c>
      <c r="AV284" s="14" t="s">
        <v>90</v>
      </c>
      <c r="AW284" s="14" t="s">
        <v>36</v>
      </c>
      <c r="AX284" s="14" t="s">
        <v>80</v>
      </c>
      <c r="AY284" s="224" t="s">
        <v>128</v>
      </c>
    </row>
    <row r="285" spans="1:65" s="15" customFormat="1" ht="11.25">
      <c r="B285" s="225"/>
      <c r="C285" s="226"/>
      <c r="D285" s="199" t="s">
        <v>139</v>
      </c>
      <c r="E285" s="227" t="s">
        <v>1</v>
      </c>
      <c r="F285" s="228" t="s">
        <v>147</v>
      </c>
      <c r="G285" s="226"/>
      <c r="H285" s="229">
        <v>79.47999999999999</v>
      </c>
      <c r="I285" s="230"/>
      <c r="J285" s="226"/>
      <c r="K285" s="226"/>
      <c r="L285" s="231"/>
      <c r="M285" s="232"/>
      <c r="N285" s="233"/>
      <c r="O285" s="233"/>
      <c r="P285" s="233"/>
      <c r="Q285" s="233"/>
      <c r="R285" s="233"/>
      <c r="S285" s="233"/>
      <c r="T285" s="234"/>
      <c r="AT285" s="235" t="s">
        <v>139</v>
      </c>
      <c r="AU285" s="235" t="s">
        <v>90</v>
      </c>
      <c r="AV285" s="15" t="s">
        <v>135</v>
      </c>
      <c r="AW285" s="15" t="s">
        <v>36</v>
      </c>
      <c r="AX285" s="15" t="s">
        <v>88</v>
      </c>
      <c r="AY285" s="235" t="s">
        <v>128</v>
      </c>
    </row>
    <row r="286" spans="1:65" s="2" customFormat="1" ht="16.5" customHeight="1">
      <c r="A286" s="34"/>
      <c r="B286" s="35"/>
      <c r="C286" s="236" t="s">
        <v>295</v>
      </c>
      <c r="D286" s="236" t="s">
        <v>296</v>
      </c>
      <c r="E286" s="237" t="s">
        <v>297</v>
      </c>
      <c r="F286" s="238" t="s">
        <v>298</v>
      </c>
      <c r="G286" s="239" t="s">
        <v>278</v>
      </c>
      <c r="H286" s="240">
        <v>158.96</v>
      </c>
      <c r="I286" s="241"/>
      <c r="J286" s="242">
        <f>ROUND(I286*H286,2)</f>
        <v>0</v>
      </c>
      <c r="K286" s="238" t="s">
        <v>299</v>
      </c>
      <c r="L286" s="243"/>
      <c r="M286" s="244" t="s">
        <v>1</v>
      </c>
      <c r="N286" s="245" t="s">
        <v>45</v>
      </c>
      <c r="O286" s="71"/>
      <c r="P286" s="195">
        <f>O286*H286</f>
        <v>0</v>
      </c>
      <c r="Q286" s="195">
        <v>1</v>
      </c>
      <c r="R286" s="195">
        <f>Q286*H286</f>
        <v>158.96</v>
      </c>
      <c r="S286" s="195">
        <v>0</v>
      </c>
      <c r="T286" s="196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97" t="s">
        <v>196</v>
      </c>
      <c r="AT286" s="197" t="s">
        <v>296</v>
      </c>
      <c r="AU286" s="197" t="s">
        <v>90</v>
      </c>
      <c r="AY286" s="17" t="s">
        <v>128</v>
      </c>
      <c r="BE286" s="198">
        <f>IF(N286="základní",J286,0)</f>
        <v>0</v>
      </c>
      <c r="BF286" s="198">
        <f>IF(N286="snížená",J286,0)</f>
        <v>0</v>
      </c>
      <c r="BG286" s="198">
        <f>IF(N286="zákl. přenesená",J286,0)</f>
        <v>0</v>
      </c>
      <c r="BH286" s="198">
        <f>IF(N286="sníž. přenesená",J286,0)</f>
        <v>0</v>
      </c>
      <c r="BI286" s="198">
        <f>IF(N286="nulová",J286,0)</f>
        <v>0</v>
      </c>
      <c r="BJ286" s="17" t="s">
        <v>88</v>
      </c>
      <c r="BK286" s="198">
        <f>ROUND(I286*H286,2)</f>
        <v>0</v>
      </c>
      <c r="BL286" s="17" t="s">
        <v>135</v>
      </c>
      <c r="BM286" s="197" t="s">
        <v>300</v>
      </c>
    </row>
    <row r="287" spans="1:65" s="2" customFormat="1" ht="29.25">
      <c r="A287" s="34"/>
      <c r="B287" s="35"/>
      <c r="C287" s="36"/>
      <c r="D287" s="199" t="s">
        <v>137</v>
      </c>
      <c r="E287" s="36"/>
      <c r="F287" s="200" t="s">
        <v>301</v>
      </c>
      <c r="G287" s="36"/>
      <c r="H287" s="36"/>
      <c r="I287" s="201"/>
      <c r="J287" s="36"/>
      <c r="K287" s="36"/>
      <c r="L287" s="39"/>
      <c r="M287" s="202"/>
      <c r="N287" s="203"/>
      <c r="O287" s="71"/>
      <c r="P287" s="71"/>
      <c r="Q287" s="71"/>
      <c r="R287" s="71"/>
      <c r="S287" s="71"/>
      <c r="T287" s="72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T287" s="17" t="s">
        <v>137</v>
      </c>
      <c r="AU287" s="17" t="s">
        <v>90</v>
      </c>
    </row>
    <row r="288" spans="1:65" s="14" customFormat="1" ht="11.25">
      <c r="B288" s="214"/>
      <c r="C288" s="215"/>
      <c r="D288" s="199" t="s">
        <v>139</v>
      </c>
      <c r="E288" s="215"/>
      <c r="F288" s="217" t="s">
        <v>302</v>
      </c>
      <c r="G288" s="215"/>
      <c r="H288" s="218">
        <v>158.96</v>
      </c>
      <c r="I288" s="219"/>
      <c r="J288" s="215"/>
      <c r="K288" s="215"/>
      <c r="L288" s="220"/>
      <c r="M288" s="221"/>
      <c r="N288" s="222"/>
      <c r="O288" s="222"/>
      <c r="P288" s="222"/>
      <c r="Q288" s="222"/>
      <c r="R288" s="222"/>
      <c r="S288" s="222"/>
      <c r="T288" s="223"/>
      <c r="AT288" s="224" t="s">
        <v>139</v>
      </c>
      <c r="AU288" s="224" t="s">
        <v>90</v>
      </c>
      <c r="AV288" s="14" t="s">
        <v>90</v>
      </c>
      <c r="AW288" s="14" t="s">
        <v>4</v>
      </c>
      <c r="AX288" s="14" t="s">
        <v>88</v>
      </c>
      <c r="AY288" s="224" t="s">
        <v>128</v>
      </c>
    </row>
    <row r="289" spans="1:65" s="2" customFormat="1" ht="24.2" customHeight="1">
      <c r="A289" s="34"/>
      <c r="B289" s="35"/>
      <c r="C289" s="186" t="s">
        <v>303</v>
      </c>
      <c r="D289" s="186" t="s">
        <v>130</v>
      </c>
      <c r="E289" s="187" t="s">
        <v>304</v>
      </c>
      <c r="F289" s="188" t="s">
        <v>305</v>
      </c>
      <c r="G289" s="189" t="s">
        <v>238</v>
      </c>
      <c r="H289" s="190">
        <v>22.5</v>
      </c>
      <c r="I289" s="191"/>
      <c r="J289" s="192">
        <f>ROUND(I289*H289,2)</f>
        <v>0</v>
      </c>
      <c r="K289" s="188" t="s">
        <v>182</v>
      </c>
      <c r="L289" s="39"/>
      <c r="M289" s="193" t="s">
        <v>1</v>
      </c>
      <c r="N289" s="194" t="s">
        <v>45</v>
      </c>
      <c r="O289" s="71"/>
      <c r="P289" s="195">
        <f>O289*H289</f>
        <v>0</v>
      </c>
      <c r="Q289" s="195">
        <v>0</v>
      </c>
      <c r="R289" s="195">
        <f>Q289*H289</f>
        <v>0</v>
      </c>
      <c r="S289" s="195">
        <v>0</v>
      </c>
      <c r="T289" s="196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97" t="s">
        <v>135</v>
      </c>
      <c r="AT289" s="197" t="s">
        <v>130</v>
      </c>
      <c r="AU289" s="197" t="s">
        <v>90</v>
      </c>
      <c r="AY289" s="17" t="s">
        <v>128</v>
      </c>
      <c r="BE289" s="198">
        <f>IF(N289="základní",J289,0)</f>
        <v>0</v>
      </c>
      <c r="BF289" s="198">
        <f>IF(N289="snížená",J289,0)</f>
        <v>0</v>
      </c>
      <c r="BG289" s="198">
        <f>IF(N289="zákl. přenesená",J289,0)</f>
        <v>0</v>
      </c>
      <c r="BH289" s="198">
        <f>IF(N289="sníž. přenesená",J289,0)</f>
        <v>0</v>
      </c>
      <c r="BI289" s="198">
        <f>IF(N289="nulová",J289,0)</f>
        <v>0</v>
      </c>
      <c r="BJ289" s="17" t="s">
        <v>88</v>
      </c>
      <c r="BK289" s="198">
        <f>ROUND(I289*H289,2)</f>
        <v>0</v>
      </c>
      <c r="BL289" s="17" t="s">
        <v>135</v>
      </c>
      <c r="BM289" s="197" t="s">
        <v>306</v>
      </c>
    </row>
    <row r="290" spans="1:65" s="2" customFormat="1" ht="39">
      <c r="A290" s="34"/>
      <c r="B290" s="35"/>
      <c r="C290" s="36"/>
      <c r="D290" s="199" t="s">
        <v>137</v>
      </c>
      <c r="E290" s="36"/>
      <c r="F290" s="200" t="s">
        <v>307</v>
      </c>
      <c r="G290" s="36"/>
      <c r="H290" s="36"/>
      <c r="I290" s="201"/>
      <c r="J290" s="36"/>
      <c r="K290" s="36"/>
      <c r="L290" s="39"/>
      <c r="M290" s="202"/>
      <c r="N290" s="203"/>
      <c r="O290" s="71"/>
      <c r="P290" s="71"/>
      <c r="Q290" s="71"/>
      <c r="R290" s="71"/>
      <c r="S290" s="71"/>
      <c r="T290" s="72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T290" s="17" t="s">
        <v>137</v>
      </c>
      <c r="AU290" s="17" t="s">
        <v>90</v>
      </c>
    </row>
    <row r="291" spans="1:65" s="13" customFormat="1" ht="11.25">
      <c r="B291" s="204"/>
      <c r="C291" s="205"/>
      <c r="D291" s="199" t="s">
        <v>139</v>
      </c>
      <c r="E291" s="206" t="s">
        <v>1</v>
      </c>
      <c r="F291" s="207" t="s">
        <v>241</v>
      </c>
      <c r="G291" s="205"/>
      <c r="H291" s="206" t="s">
        <v>1</v>
      </c>
      <c r="I291" s="208"/>
      <c r="J291" s="205"/>
      <c r="K291" s="205"/>
      <c r="L291" s="209"/>
      <c r="M291" s="210"/>
      <c r="N291" s="211"/>
      <c r="O291" s="211"/>
      <c r="P291" s="211"/>
      <c r="Q291" s="211"/>
      <c r="R291" s="211"/>
      <c r="S291" s="211"/>
      <c r="T291" s="212"/>
      <c r="AT291" s="213" t="s">
        <v>139</v>
      </c>
      <c r="AU291" s="213" t="s">
        <v>90</v>
      </c>
      <c r="AV291" s="13" t="s">
        <v>88</v>
      </c>
      <c r="AW291" s="13" t="s">
        <v>36</v>
      </c>
      <c r="AX291" s="13" t="s">
        <v>80</v>
      </c>
      <c r="AY291" s="213" t="s">
        <v>128</v>
      </c>
    </row>
    <row r="292" spans="1:65" s="13" customFormat="1" ht="11.25">
      <c r="B292" s="204"/>
      <c r="C292" s="205"/>
      <c r="D292" s="199" t="s">
        <v>139</v>
      </c>
      <c r="E292" s="206" t="s">
        <v>1</v>
      </c>
      <c r="F292" s="207" t="s">
        <v>141</v>
      </c>
      <c r="G292" s="205"/>
      <c r="H292" s="206" t="s">
        <v>1</v>
      </c>
      <c r="I292" s="208"/>
      <c r="J292" s="205"/>
      <c r="K292" s="205"/>
      <c r="L292" s="209"/>
      <c r="M292" s="210"/>
      <c r="N292" s="211"/>
      <c r="O292" s="211"/>
      <c r="P292" s="211"/>
      <c r="Q292" s="211"/>
      <c r="R292" s="211"/>
      <c r="S292" s="211"/>
      <c r="T292" s="212"/>
      <c r="AT292" s="213" t="s">
        <v>139</v>
      </c>
      <c r="AU292" s="213" t="s">
        <v>90</v>
      </c>
      <c r="AV292" s="13" t="s">
        <v>88</v>
      </c>
      <c r="AW292" s="13" t="s">
        <v>36</v>
      </c>
      <c r="AX292" s="13" t="s">
        <v>80</v>
      </c>
      <c r="AY292" s="213" t="s">
        <v>128</v>
      </c>
    </row>
    <row r="293" spans="1:65" s="14" customFormat="1" ht="11.25">
      <c r="B293" s="214"/>
      <c r="C293" s="215"/>
      <c r="D293" s="199" t="s">
        <v>139</v>
      </c>
      <c r="E293" s="216" t="s">
        <v>1</v>
      </c>
      <c r="F293" s="217" t="s">
        <v>308</v>
      </c>
      <c r="G293" s="215"/>
      <c r="H293" s="218">
        <v>19.2</v>
      </c>
      <c r="I293" s="219"/>
      <c r="J293" s="215"/>
      <c r="K293" s="215"/>
      <c r="L293" s="220"/>
      <c r="M293" s="221"/>
      <c r="N293" s="222"/>
      <c r="O293" s="222"/>
      <c r="P293" s="222"/>
      <c r="Q293" s="222"/>
      <c r="R293" s="222"/>
      <c r="S293" s="222"/>
      <c r="T293" s="223"/>
      <c r="AT293" s="224" t="s">
        <v>139</v>
      </c>
      <c r="AU293" s="224" t="s">
        <v>90</v>
      </c>
      <c r="AV293" s="14" t="s">
        <v>90</v>
      </c>
      <c r="AW293" s="14" t="s">
        <v>36</v>
      </c>
      <c r="AX293" s="14" t="s">
        <v>80</v>
      </c>
      <c r="AY293" s="224" t="s">
        <v>128</v>
      </c>
    </row>
    <row r="294" spans="1:65" s="13" customFormat="1" ht="11.25">
      <c r="B294" s="204"/>
      <c r="C294" s="205"/>
      <c r="D294" s="199" t="s">
        <v>139</v>
      </c>
      <c r="E294" s="206" t="s">
        <v>1</v>
      </c>
      <c r="F294" s="207" t="s">
        <v>143</v>
      </c>
      <c r="G294" s="205"/>
      <c r="H294" s="206" t="s">
        <v>1</v>
      </c>
      <c r="I294" s="208"/>
      <c r="J294" s="205"/>
      <c r="K294" s="205"/>
      <c r="L294" s="209"/>
      <c r="M294" s="210"/>
      <c r="N294" s="211"/>
      <c r="O294" s="211"/>
      <c r="P294" s="211"/>
      <c r="Q294" s="211"/>
      <c r="R294" s="211"/>
      <c r="S294" s="211"/>
      <c r="T294" s="212"/>
      <c r="AT294" s="213" t="s">
        <v>139</v>
      </c>
      <c r="AU294" s="213" t="s">
        <v>90</v>
      </c>
      <c r="AV294" s="13" t="s">
        <v>88</v>
      </c>
      <c r="AW294" s="13" t="s">
        <v>36</v>
      </c>
      <c r="AX294" s="13" t="s">
        <v>80</v>
      </c>
      <c r="AY294" s="213" t="s">
        <v>128</v>
      </c>
    </row>
    <row r="295" spans="1:65" s="14" customFormat="1" ht="11.25">
      <c r="B295" s="214"/>
      <c r="C295" s="215"/>
      <c r="D295" s="199" t="s">
        <v>139</v>
      </c>
      <c r="E295" s="216" t="s">
        <v>1</v>
      </c>
      <c r="F295" s="217" t="s">
        <v>309</v>
      </c>
      <c r="G295" s="215"/>
      <c r="H295" s="218">
        <v>1.98</v>
      </c>
      <c r="I295" s="219"/>
      <c r="J295" s="215"/>
      <c r="K295" s="215"/>
      <c r="L295" s="220"/>
      <c r="M295" s="221"/>
      <c r="N295" s="222"/>
      <c r="O295" s="222"/>
      <c r="P295" s="222"/>
      <c r="Q295" s="222"/>
      <c r="R295" s="222"/>
      <c r="S295" s="222"/>
      <c r="T295" s="223"/>
      <c r="AT295" s="224" t="s">
        <v>139</v>
      </c>
      <c r="AU295" s="224" t="s">
        <v>90</v>
      </c>
      <c r="AV295" s="14" t="s">
        <v>90</v>
      </c>
      <c r="AW295" s="14" t="s">
        <v>36</v>
      </c>
      <c r="AX295" s="14" t="s">
        <v>80</v>
      </c>
      <c r="AY295" s="224" t="s">
        <v>128</v>
      </c>
    </row>
    <row r="296" spans="1:65" s="13" customFormat="1" ht="11.25">
      <c r="B296" s="204"/>
      <c r="C296" s="205"/>
      <c r="D296" s="199" t="s">
        <v>139</v>
      </c>
      <c r="E296" s="206" t="s">
        <v>1</v>
      </c>
      <c r="F296" s="207" t="s">
        <v>145</v>
      </c>
      <c r="G296" s="205"/>
      <c r="H296" s="206" t="s">
        <v>1</v>
      </c>
      <c r="I296" s="208"/>
      <c r="J296" s="205"/>
      <c r="K296" s="205"/>
      <c r="L296" s="209"/>
      <c r="M296" s="210"/>
      <c r="N296" s="211"/>
      <c r="O296" s="211"/>
      <c r="P296" s="211"/>
      <c r="Q296" s="211"/>
      <c r="R296" s="211"/>
      <c r="S296" s="211"/>
      <c r="T296" s="212"/>
      <c r="AT296" s="213" t="s">
        <v>139</v>
      </c>
      <c r="AU296" s="213" t="s">
        <v>90</v>
      </c>
      <c r="AV296" s="13" t="s">
        <v>88</v>
      </c>
      <c r="AW296" s="13" t="s">
        <v>36</v>
      </c>
      <c r="AX296" s="13" t="s">
        <v>80</v>
      </c>
      <c r="AY296" s="213" t="s">
        <v>128</v>
      </c>
    </row>
    <row r="297" spans="1:65" s="14" customFormat="1" ht="11.25">
      <c r="B297" s="214"/>
      <c r="C297" s="215"/>
      <c r="D297" s="199" t="s">
        <v>139</v>
      </c>
      <c r="E297" s="216" t="s">
        <v>1</v>
      </c>
      <c r="F297" s="217" t="s">
        <v>310</v>
      </c>
      <c r="G297" s="215"/>
      <c r="H297" s="218">
        <v>1.32</v>
      </c>
      <c r="I297" s="219"/>
      <c r="J297" s="215"/>
      <c r="K297" s="215"/>
      <c r="L297" s="220"/>
      <c r="M297" s="221"/>
      <c r="N297" s="222"/>
      <c r="O297" s="222"/>
      <c r="P297" s="222"/>
      <c r="Q297" s="222"/>
      <c r="R297" s="222"/>
      <c r="S297" s="222"/>
      <c r="T297" s="223"/>
      <c r="AT297" s="224" t="s">
        <v>139</v>
      </c>
      <c r="AU297" s="224" t="s">
        <v>90</v>
      </c>
      <c r="AV297" s="14" t="s">
        <v>90</v>
      </c>
      <c r="AW297" s="14" t="s">
        <v>36</v>
      </c>
      <c r="AX297" s="14" t="s">
        <v>80</v>
      </c>
      <c r="AY297" s="224" t="s">
        <v>128</v>
      </c>
    </row>
    <row r="298" spans="1:65" s="15" customFormat="1" ht="11.25">
      <c r="B298" s="225"/>
      <c r="C298" s="226"/>
      <c r="D298" s="199" t="s">
        <v>139</v>
      </c>
      <c r="E298" s="227" t="s">
        <v>1</v>
      </c>
      <c r="F298" s="228" t="s">
        <v>147</v>
      </c>
      <c r="G298" s="226"/>
      <c r="H298" s="229">
        <v>22.5</v>
      </c>
      <c r="I298" s="230"/>
      <c r="J298" s="226"/>
      <c r="K298" s="226"/>
      <c r="L298" s="231"/>
      <c r="M298" s="232"/>
      <c r="N298" s="233"/>
      <c r="O298" s="233"/>
      <c r="P298" s="233"/>
      <c r="Q298" s="233"/>
      <c r="R298" s="233"/>
      <c r="S298" s="233"/>
      <c r="T298" s="234"/>
      <c r="AT298" s="235" t="s">
        <v>139</v>
      </c>
      <c r="AU298" s="235" t="s">
        <v>90</v>
      </c>
      <c r="AV298" s="15" t="s">
        <v>135</v>
      </c>
      <c r="AW298" s="15" t="s">
        <v>36</v>
      </c>
      <c r="AX298" s="15" t="s">
        <v>88</v>
      </c>
      <c r="AY298" s="235" t="s">
        <v>128</v>
      </c>
    </row>
    <row r="299" spans="1:65" s="2" customFormat="1" ht="16.5" customHeight="1">
      <c r="A299" s="34"/>
      <c r="B299" s="35"/>
      <c r="C299" s="236" t="s">
        <v>311</v>
      </c>
      <c r="D299" s="236" t="s">
        <v>296</v>
      </c>
      <c r="E299" s="237" t="s">
        <v>312</v>
      </c>
      <c r="F299" s="238" t="s">
        <v>313</v>
      </c>
      <c r="G299" s="239" t="s">
        <v>278</v>
      </c>
      <c r="H299" s="240">
        <v>22.5</v>
      </c>
      <c r="I299" s="241"/>
      <c r="J299" s="242">
        <f>ROUND(I299*H299,2)</f>
        <v>0</v>
      </c>
      <c r="K299" s="238" t="s">
        <v>182</v>
      </c>
      <c r="L299" s="243"/>
      <c r="M299" s="244" t="s">
        <v>1</v>
      </c>
      <c r="N299" s="245" t="s">
        <v>45</v>
      </c>
      <c r="O299" s="71"/>
      <c r="P299" s="195">
        <f>O299*H299</f>
        <v>0</v>
      </c>
      <c r="Q299" s="195">
        <v>1</v>
      </c>
      <c r="R299" s="195">
        <f>Q299*H299</f>
        <v>22.5</v>
      </c>
      <c r="S299" s="195">
        <v>0</v>
      </c>
      <c r="T299" s="196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97" t="s">
        <v>196</v>
      </c>
      <c r="AT299" s="197" t="s">
        <v>296</v>
      </c>
      <c r="AU299" s="197" t="s">
        <v>90</v>
      </c>
      <c r="AY299" s="17" t="s">
        <v>128</v>
      </c>
      <c r="BE299" s="198">
        <f>IF(N299="základní",J299,0)</f>
        <v>0</v>
      </c>
      <c r="BF299" s="198">
        <f>IF(N299="snížená",J299,0)</f>
        <v>0</v>
      </c>
      <c r="BG299" s="198">
        <f>IF(N299="zákl. přenesená",J299,0)</f>
        <v>0</v>
      </c>
      <c r="BH299" s="198">
        <f>IF(N299="sníž. přenesená",J299,0)</f>
        <v>0</v>
      </c>
      <c r="BI299" s="198">
        <f>IF(N299="nulová",J299,0)</f>
        <v>0</v>
      </c>
      <c r="BJ299" s="17" t="s">
        <v>88</v>
      </c>
      <c r="BK299" s="198">
        <f>ROUND(I299*H299,2)</f>
        <v>0</v>
      </c>
      <c r="BL299" s="17" t="s">
        <v>135</v>
      </c>
      <c r="BM299" s="197" t="s">
        <v>314</v>
      </c>
    </row>
    <row r="300" spans="1:65" s="2" customFormat="1" ht="11.25">
      <c r="A300" s="34"/>
      <c r="B300" s="35"/>
      <c r="C300" s="36"/>
      <c r="D300" s="199" t="s">
        <v>137</v>
      </c>
      <c r="E300" s="36"/>
      <c r="F300" s="200" t="s">
        <v>313</v>
      </c>
      <c r="G300" s="36"/>
      <c r="H300" s="36"/>
      <c r="I300" s="201"/>
      <c r="J300" s="36"/>
      <c r="K300" s="36"/>
      <c r="L300" s="39"/>
      <c r="M300" s="202"/>
      <c r="N300" s="203"/>
      <c r="O300" s="71"/>
      <c r="P300" s="71"/>
      <c r="Q300" s="71"/>
      <c r="R300" s="71"/>
      <c r="S300" s="71"/>
      <c r="T300" s="72"/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T300" s="17" t="s">
        <v>137</v>
      </c>
      <c r="AU300" s="17" t="s">
        <v>90</v>
      </c>
    </row>
    <row r="301" spans="1:65" s="2" customFormat="1" ht="33" customHeight="1">
      <c r="A301" s="34"/>
      <c r="B301" s="35"/>
      <c r="C301" s="236" t="s">
        <v>315</v>
      </c>
      <c r="D301" s="236" t="s">
        <v>296</v>
      </c>
      <c r="E301" s="237" t="s">
        <v>316</v>
      </c>
      <c r="F301" s="238" t="s">
        <v>317</v>
      </c>
      <c r="G301" s="239" t="s">
        <v>181</v>
      </c>
      <c r="H301" s="240">
        <v>2</v>
      </c>
      <c r="I301" s="241"/>
      <c r="J301" s="242">
        <f>ROUND(I301*H301,2)</f>
        <v>0</v>
      </c>
      <c r="K301" s="238" t="s">
        <v>182</v>
      </c>
      <c r="L301" s="243"/>
      <c r="M301" s="244" t="s">
        <v>1</v>
      </c>
      <c r="N301" s="245" t="s">
        <v>45</v>
      </c>
      <c r="O301" s="71"/>
      <c r="P301" s="195">
        <f>O301*H301</f>
        <v>0</v>
      </c>
      <c r="Q301" s="195">
        <v>6.8999999999999997E-4</v>
      </c>
      <c r="R301" s="195">
        <f>Q301*H301</f>
        <v>1.3799999999999999E-3</v>
      </c>
      <c r="S301" s="195">
        <v>0</v>
      </c>
      <c r="T301" s="196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97" t="s">
        <v>196</v>
      </c>
      <c r="AT301" s="197" t="s">
        <v>296</v>
      </c>
      <c r="AU301" s="197" t="s">
        <v>90</v>
      </c>
      <c r="AY301" s="17" t="s">
        <v>128</v>
      </c>
      <c r="BE301" s="198">
        <f>IF(N301="základní",J301,0)</f>
        <v>0</v>
      </c>
      <c r="BF301" s="198">
        <f>IF(N301="snížená",J301,0)</f>
        <v>0</v>
      </c>
      <c r="BG301" s="198">
        <f>IF(N301="zákl. přenesená",J301,0)</f>
        <v>0</v>
      </c>
      <c r="BH301" s="198">
        <f>IF(N301="sníž. přenesená",J301,0)</f>
        <v>0</v>
      </c>
      <c r="BI301" s="198">
        <f>IF(N301="nulová",J301,0)</f>
        <v>0</v>
      </c>
      <c r="BJ301" s="17" t="s">
        <v>88</v>
      </c>
      <c r="BK301" s="198">
        <f>ROUND(I301*H301,2)</f>
        <v>0</v>
      </c>
      <c r="BL301" s="17" t="s">
        <v>135</v>
      </c>
      <c r="BM301" s="197" t="s">
        <v>318</v>
      </c>
    </row>
    <row r="302" spans="1:65" s="2" customFormat="1" ht="19.5">
      <c r="A302" s="34"/>
      <c r="B302" s="35"/>
      <c r="C302" s="36"/>
      <c r="D302" s="199" t="s">
        <v>137</v>
      </c>
      <c r="E302" s="36"/>
      <c r="F302" s="200" t="s">
        <v>317</v>
      </c>
      <c r="G302" s="36"/>
      <c r="H302" s="36"/>
      <c r="I302" s="201"/>
      <c r="J302" s="36"/>
      <c r="K302" s="36"/>
      <c r="L302" s="39"/>
      <c r="M302" s="202"/>
      <c r="N302" s="203"/>
      <c r="O302" s="71"/>
      <c r="P302" s="71"/>
      <c r="Q302" s="71"/>
      <c r="R302" s="71"/>
      <c r="S302" s="71"/>
      <c r="T302" s="72"/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T302" s="17" t="s">
        <v>137</v>
      </c>
      <c r="AU302" s="17" t="s">
        <v>90</v>
      </c>
    </row>
    <row r="303" spans="1:65" s="13" customFormat="1" ht="11.25">
      <c r="B303" s="204"/>
      <c r="C303" s="205"/>
      <c r="D303" s="199" t="s">
        <v>139</v>
      </c>
      <c r="E303" s="206" t="s">
        <v>1</v>
      </c>
      <c r="F303" s="207" t="s">
        <v>319</v>
      </c>
      <c r="G303" s="205"/>
      <c r="H303" s="206" t="s">
        <v>1</v>
      </c>
      <c r="I303" s="208"/>
      <c r="J303" s="205"/>
      <c r="K303" s="205"/>
      <c r="L303" s="209"/>
      <c r="M303" s="210"/>
      <c r="N303" s="211"/>
      <c r="O303" s="211"/>
      <c r="P303" s="211"/>
      <c r="Q303" s="211"/>
      <c r="R303" s="211"/>
      <c r="S303" s="211"/>
      <c r="T303" s="212"/>
      <c r="AT303" s="213" t="s">
        <v>139</v>
      </c>
      <c r="AU303" s="213" t="s">
        <v>90</v>
      </c>
      <c r="AV303" s="13" t="s">
        <v>88</v>
      </c>
      <c r="AW303" s="13" t="s">
        <v>36</v>
      </c>
      <c r="AX303" s="13" t="s">
        <v>80</v>
      </c>
      <c r="AY303" s="213" t="s">
        <v>128</v>
      </c>
    </row>
    <row r="304" spans="1:65" s="13" customFormat="1" ht="11.25">
      <c r="B304" s="204"/>
      <c r="C304" s="205"/>
      <c r="D304" s="199" t="s">
        <v>139</v>
      </c>
      <c r="E304" s="206" t="s">
        <v>1</v>
      </c>
      <c r="F304" s="207" t="s">
        <v>320</v>
      </c>
      <c r="G304" s="205"/>
      <c r="H304" s="206" t="s">
        <v>1</v>
      </c>
      <c r="I304" s="208"/>
      <c r="J304" s="205"/>
      <c r="K304" s="205"/>
      <c r="L304" s="209"/>
      <c r="M304" s="210"/>
      <c r="N304" s="211"/>
      <c r="O304" s="211"/>
      <c r="P304" s="211"/>
      <c r="Q304" s="211"/>
      <c r="R304" s="211"/>
      <c r="S304" s="211"/>
      <c r="T304" s="212"/>
      <c r="AT304" s="213" t="s">
        <v>139</v>
      </c>
      <c r="AU304" s="213" t="s">
        <v>90</v>
      </c>
      <c r="AV304" s="13" t="s">
        <v>88</v>
      </c>
      <c r="AW304" s="13" t="s">
        <v>36</v>
      </c>
      <c r="AX304" s="13" t="s">
        <v>80</v>
      </c>
      <c r="AY304" s="213" t="s">
        <v>128</v>
      </c>
    </row>
    <row r="305" spans="1:65" s="14" customFormat="1" ht="11.25">
      <c r="B305" s="214"/>
      <c r="C305" s="215"/>
      <c r="D305" s="199" t="s">
        <v>139</v>
      </c>
      <c r="E305" s="216" t="s">
        <v>1</v>
      </c>
      <c r="F305" s="217" t="s">
        <v>321</v>
      </c>
      <c r="G305" s="215"/>
      <c r="H305" s="218">
        <v>2</v>
      </c>
      <c r="I305" s="219"/>
      <c r="J305" s="215"/>
      <c r="K305" s="215"/>
      <c r="L305" s="220"/>
      <c r="M305" s="221"/>
      <c r="N305" s="222"/>
      <c r="O305" s="222"/>
      <c r="P305" s="222"/>
      <c r="Q305" s="222"/>
      <c r="R305" s="222"/>
      <c r="S305" s="222"/>
      <c r="T305" s="223"/>
      <c r="AT305" s="224" t="s">
        <v>139</v>
      </c>
      <c r="AU305" s="224" t="s">
        <v>90</v>
      </c>
      <c r="AV305" s="14" t="s">
        <v>90</v>
      </c>
      <c r="AW305" s="14" t="s">
        <v>36</v>
      </c>
      <c r="AX305" s="14" t="s">
        <v>80</v>
      </c>
      <c r="AY305" s="224" t="s">
        <v>128</v>
      </c>
    </row>
    <row r="306" spans="1:65" s="15" customFormat="1" ht="11.25">
      <c r="B306" s="225"/>
      <c r="C306" s="226"/>
      <c r="D306" s="199" t="s">
        <v>139</v>
      </c>
      <c r="E306" s="227" t="s">
        <v>1</v>
      </c>
      <c r="F306" s="228" t="s">
        <v>147</v>
      </c>
      <c r="G306" s="226"/>
      <c r="H306" s="229">
        <v>2</v>
      </c>
      <c r="I306" s="230"/>
      <c r="J306" s="226"/>
      <c r="K306" s="226"/>
      <c r="L306" s="231"/>
      <c r="M306" s="232"/>
      <c r="N306" s="233"/>
      <c r="O306" s="233"/>
      <c r="P306" s="233"/>
      <c r="Q306" s="233"/>
      <c r="R306" s="233"/>
      <c r="S306" s="233"/>
      <c r="T306" s="234"/>
      <c r="AT306" s="235" t="s">
        <v>139</v>
      </c>
      <c r="AU306" s="235" t="s">
        <v>90</v>
      </c>
      <c r="AV306" s="15" t="s">
        <v>135</v>
      </c>
      <c r="AW306" s="15" t="s">
        <v>36</v>
      </c>
      <c r="AX306" s="15" t="s">
        <v>88</v>
      </c>
      <c r="AY306" s="235" t="s">
        <v>128</v>
      </c>
    </row>
    <row r="307" spans="1:65" s="12" customFormat="1" ht="22.9" customHeight="1">
      <c r="B307" s="170"/>
      <c r="C307" s="171"/>
      <c r="D307" s="172" t="s">
        <v>79</v>
      </c>
      <c r="E307" s="184" t="s">
        <v>90</v>
      </c>
      <c r="F307" s="184" t="s">
        <v>322</v>
      </c>
      <c r="G307" s="171"/>
      <c r="H307" s="171"/>
      <c r="I307" s="174"/>
      <c r="J307" s="185">
        <f>BK307</f>
        <v>0</v>
      </c>
      <c r="K307" s="171"/>
      <c r="L307" s="176"/>
      <c r="M307" s="177"/>
      <c r="N307" s="178"/>
      <c r="O307" s="178"/>
      <c r="P307" s="179">
        <f>SUM(P308:P317)</f>
        <v>0</v>
      </c>
      <c r="Q307" s="178"/>
      <c r="R307" s="179">
        <f>SUM(R308:R317)</f>
        <v>11.498760000000001</v>
      </c>
      <c r="S307" s="178"/>
      <c r="T307" s="180">
        <f>SUM(T308:T317)</f>
        <v>0</v>
      </c>
      <c r="AR307" s="181" t="s">
        <v>88</v>
      </c>
      <c r="AT307" s="182" t="s">
        <v>79</v>
      </c>
      <c r="AU307" s="182" t="s">
        <v>88</v>
      </c>
      <c r="AY307" s="181" t="s">
        <v>128</v>
      </c>
      <c r="BK307" s="183">
        <f>SUM(BK308:BK317)</f>
        <v>0</v>
      </c>
    </row>
    <row r="308" spans="1:65" s="2" customFormat="1" ht="37.9" customHeight="1">
      <c r="A308" s="34"/>
      <c r="B308" s="35"/>
      <c r="C308" s="186" t="s">
        <v>323</v>
      </c>
      <c r="D308" s="186" t="s">
        <v>130</v>
      </c>
      <c r="E308" s="187" t="s">
        <v>324</v>
      </c>
      <c r="F308" s="188" t="s">
        <v>325</v>
      </c>
      <c r="G308" s="189" t="s">
        <v>181</v>
      </c>
      <c r="H308" s="190">
        <v>42</v>
      </c>
      <c r="I308" s="191"/>
      <c r="J308" s="192">
        <f>ROUND(I308*H308,2)</f>
        <v>0</v>
      </c>
      <c r="K308" s="188" t="s">
        <v>182</v>
      </c>
      <c r="L308" s="39"/>
      <c r="M308" s="193" t="s">
        <v>1</v>
      </c>
      <c r="N308" s="194" t="s">
        <v>45</v>
      </c>
      <c r="O308" s="71"/>
      <c r="P308" s="195">
        <f>O308*H308</f>
        <v>0</v>
      </c>
      <c r="Q308" s="195">
        <v>0.27378000000000002</v>
      </c>
      <c r="R308" s="195">
        <f>Q308*H308</f>
        <v>11.498760000000001</v>
      </c>
      <c r="S308" s="195">
        <v>0</v>
      </c>
      <c r="T308" s="196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97" t="s">
        <v>135</v>
      </c>
      <c r="AT308" s="197" t="s">
        <v>130</v>
      </c>
      <c r="AU308" s="197" t="s">
        <v>90</v>
      </c>
      <c r="AY308" s="17" t="s">
        <v>128</v>
      </c>
      <c r="BE308" s="198">
        <f>IF(N308="základní",J308,0)</f>
        <v>0</v>
      </c>
      <c r="BF308" s="198">
        <f>IF(N308="snížená",J308,0)</f>
        <v>0</v>
      </c>
      <c r="BG308" s="198">
        <f>IF(N308="zákl. přenesená",J308,0)</f>
        <v>0</v>
      </c>
      <c r="BH308" s="198">
        <f>IF(N308="sníž. přenesená",J308,0)</f>
        <v>0</v>
      </c>
      <c r="BI308" s="198">
        <f>IF(N308="nulová",J308,0)</f>
        <v>0</v>
      </c>
      <c r="BJ308" s="17" t="s">
        <v>88</v>
      </c>
      <c r="BK308" s="198">
        <f>ROUND(I308*H308,2)</f>
        <v>0</v>
      </c>
      <c r="BL308" s="17" t="s">
        <v>135</v>
      </c>
      <c r="BM308" s="197" t="s">
        <v>326</v>
      </c>
    </row>
    <row r="309" spans="1:65" s="2" customFormat="1" ht="39">
      <c r="A309" s="34"/>
      <c r="B309" s="35"/>
      <c r="C309" s="36"/>
      <c r="D309" s="199" t="s">
        <v>137</v>
      </c>
      <c r="E309" s="36"/>
      <c r="F309" s="200" t="s">
        <v>327</v>
      </c>
      <c r="G309" s="36"/>
      <c r="H309" s="36"/>
      <c r="I309" s="201"/>
      <c r="J309" s="36"/>
      <c r="K309" s="36"/>
      <c r="L309" s="39"/>
      <c r="M309" s="202"/>
      <c r="N309" s="203"/>
      <c r="O309" s="71"/>
      <c r="P309" s="71"/>
      <c r="Q309" s="71"/>
      <c r="R309" s="71"/>
      <c r="S309" s="71"/>
      <c r="T309" s="72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T309" s="17" t="s">
        <v>137</v>
      </c>
      <c r="AU309" s="17" t="s">
        <v>90</v>
      </c>
    </row>
    <row r="310" spans="1:65" s="13" customFormat="1" ht="11.25">
      <c r="B310" s="204"/>
      <c r="C310" s="205"/>
      <c r="D310" s="199" t="s">
        <v>139</v>
      </c>
      <c r="E310" s="206" t="s">
        <v>1</v>
      </c>
      <c r="F310" s="207" t="s">
        <v>241</v>
      </c>
      <c r="G310" s="205"/>
      <c r="H310" s="206" t="s">
        <v>1</v>
      </c>
      <c r="I310" s="208"/>
      <c r="J310" s="205"/>
      <c r="K310" s="205"/>
      <c r="L310" s="209"/>
      <c r="M310" s="210"/>
      <c r="N310" s="211"/>
      <c r="O310" s="211"/>
      <c r="P310" s="211"/>
      <c r="Q310" s="211"/>
      <c r="R310" s="211"/>
      <c r="S310" s="211"/>
      <c r="T310" s="212"/>
      <c r="AT310" s="213" t="s">
        <v>139</v>
      </c>
      <c r="AU310" s="213" t="s">
        <v>90</v>
      </c>
      <c r="AV310" s="13" t="s">
        <v>88</v>
      </c>
      <c r="AW310" s="13" t="s">
        <v>36</v>
      </c>
      <c r="AX310" s="13" t="s">
        <v>80</v>
      </c>
      <c r="AY310" s="213" t="s">
        <v>128</v>
      </c>
    </row>
    <row r="311" spans="1:65" s="13" customFormat="1" ht="11.25">
      <c r="B311" s="204"/>
      <c r="C311" s="205"/>
      <c r="D311" s="199" t="s">
        <v>139</v>
      </c>
      <c r="E311" s="206" t="s">
        <v>1</v>
      </c>
      <c r="F311" s="207" t="s">
        <v>141</v>
      </c>
      <c r="G311" s="205"/>
      <c r="H311" s="206" t="s">
        <v>1</v>
      </c>
      <c r="I311" s="208"/>
      <c r="J311" s="205"/>
      <c r="K311" s="205"/>
      <c r="L311" s="209"/>
      <c r="M311" s="210"/>
      <c r="N311" s="211"/>
      <c r="O311" s="211"/>
      <c r="P311" s="211"/>
      <c r="Q311" s="211"/>
      <c r="R311" s="211"/>
      <c r="S311" s="211"/>
      <c r="T311" s="212"/>
      <c r="AT311" s="213" t="s">
        <v>139</v>
      </c>
      <c r="AU311" s="213" t="s">
        <v>90</v>
      </c>
      <c r="AV311" s="13" t="s">
        <v>88</v>
      </c>
      <c r="AW311" s="13" t="s">
        <v>36</v>
      </c>
      <c r="AX311" s="13" t="s">
        <v>80</v>
      </c>
      <c r="AY311" s="213" t="s">
        <v>128</v>
      </c>
    </row>
    <row r="312" spans="1:65" s="14" customFormat="1" ht="11.25">
      <c r="B312" s="214"/>
      <c r="C312" s="215"/>
      <c r="D312" s="199" t="s">
        <v>139</v>
      </c>
      <c r="E312" s="216" t="s">
        <v>1</v>
      </c>
      <c r="F312" s="217" t="s">
        <v>328</v>
      </c>
      <c r="G312" s="215"/>
      <c r="H312" s="218">
        <v>32</v>
      </c>
      <c r="I312" s="219"/>
      <c r="J312" s="215"/>
      <c r="K312" s="215"/>
      <c r="L312" s="220"/>
      <c r="M312" s="221"/>
      <c r="N312" s="222"/>
      <c r="O312" s="222"/>
      <c r="P312" s="222"/>
      <c r="Q312" s="222"/>
      <c r="R312" s="222"/>
      <c r="S312" s="222"/>
      <c r="T312" s="223"/>
      <c r="AT312" s="224" t="s">
        <v>139</v>
      </c>
      <c r="AU312" s="224" t="s">
        <v>90</v>
      </c>
      <c r="AV312" s="14" t="s">
        <v>90</v>
      </c>
      <c r="AW312" s="14" t="s">
        <v>36</v>
      </c>
      <c r="AX312" s="14" t="s">
        <v>80</v>
      </c>
      <c r="AY312" s="224" t="s">
        <v>128</v>
      </c>
    </row>
    <row r="313" spans="1:65" s="13" customFormat="1" ht="11.25">
      <c r="B313" s="204"/>
      <c r="C313" s="205"/>
      <c r="D313" s="199" t="s">
        <v>139</v>
      </c>
      <c r="E313" s="206" t="s">
        <v>1</v>
      </c>
      <c r="F313" s="207" t="s">
        <v>143</v>
      </c>
      <c r="G313" s="205"/>
      <c r="H313" s="206" t="s">
        <v>1</v>
      </c>
      <c r="I313" s="208"/>
      <c r="J313" s="205"/>
      <c r="K313" s="205"/>
      <c r="L313" s="209"/>
      <c r="M313" s="210"/>
      <c r="N313" s="211"/>
      <c r="O313" s="211"/>
      <c r="P313" s="211"/>
      <c r="Q313" s="211"/>
      <c r="R313" s="211"/>
      <c r="S313" s="211"/>
      <c r="T313" s="212"/>
      <c r="AT313" s="213" t="s">
        <v>139</v>
      </c>
      <c r="AU313" s="213" t="s">
        <v>90</v>
      </c>
      <c r="AV313" s="13" t="s">
        <v>88</v>
      </c>
      <c r="AW313" s="13" t="s">
        <v>36</v>
      </c>
      <c r="AX313" s="13" t="s">
        <v>80</v>
      </c>
      <c r="AY313" s="213" t="s">
        <v>128</v>
      </c>
    </row>
    <row r="314" spans="1:65" s="14" customFormat="1" ht="11.25">
      <c r="B314" s="214"/>
      <c r="C314" s="215"/>
      <c r="D314" s="199" t="s">
        <v>139</v>
      </c>
      <c r="E314" s="216" t="s">
        <v>1</v>
      </c>
      <c r="F314" s="217" t="s">
        <v>178</v>
      </c>
      <c r="G314" s="215"/>
      <c r="H314" s="218">
        <v>6</v>
      </c>
      <c r="I314" s="219"/>
      <c r="J314" s="215"/>
      <c r="K314" s="215"/>
      <c r="L314" s="220"/>
      <c r="M314" s="221"/>
      <c r="N314" s="222"/>
      <c r="O314" s="222"/>
      <c r="P314" s="222"/>
      <c r="Q314" s="222"/>
      <c r="R314" s="222"/>
      <c r="S314" s="222"/>
      <c r="T314" s="223"/>
      <c r="AT314" s="224" t="s">
        <v>139</v>
      </c>
      <c r="AU314" s="224" t="s">
        <v>90</v>
      </c>
      <c r="AV314" s="14" t="s">
        <v>90</v>
      </c>
      <c r="AW314" s="14" t="s">
        <v>36</v>
      </c>
      <c r="AX314" s="14" t="s">
        <v>80</v>
      </c>
      <c r="AY314" s="224" t="s">
        <v>128</v>
      </c>
    </row>
    <row r="315" spans="1:65" s="13" customFormat="1" ht="11.25">
      <c r="B315" s="204"/>
      <c r="C315" s="205"/>
      <c r="D315" s="199" t="s">
        <v>139</v>
      </c>
      <c r="E315" s="206" t="s">
        <v>1</v>
      </c>
      <c r="F315" s="207" t="s">
        <v>145</v>
      </c>
      <c r="G315" s="205"/>
      <c r="H315" s="206" t="s">
        <v>1</v>
      </c>
      <c r="I315" s="208"/>
      <c r="J315" s="205"/>
      <c r="K315" s="205"/>
      <c r="L315" s="209"/>
      <c r="M315" s="210"/>
      <c r="N315" s="211"/>
      <c r="O315" s="211"/>
      <c r="P315" s="211"/>
      <c r="Q315" s="211"/>
      <c r="R315" s="211"/>
      <c r="S315" s="211"/>
      <c r="T315" s="212"/>
      <c r="AT315" s="213" t="s">
        <v>139</v>
      </c>
      <c r="AU315" s="213" t="s">
        <v>90</v>
      </c>
      <c r="AV315" s="13" t="s">
        <v>88</v>
      </c>
      <c r="AW315" s="13" t="s">
        <v>36</v>
      </c>
      <c r="AX315" s="13" t="s">
        <v>80</v>
      </c>
      <c r="AY315" s="213" t="s">
        <v>128</v>
      </c>
    </row>
    <row r="316" spans="1:65" s="14" customFormat="1" ht="11.25">
      <c r="B316" s="214"/>
      <c r="C316" s="215"/>
      <c r="D316" s="199" t="s">
        <v>139</v>
      </c>
      <c r="E316" s="216" t="s">
        <v>1</v>
      </c>
      <c r="F316" s="217" t="s">
        <v>135</v>
      </c>
      <c r="G316" s="215"/>
      <c r="H316" s="218">
        <v>4</v>
      </c>
      <c r="I316" s="219"/>
      <c r="J316" s="215"/>
      <c r="K316" s="215"/>
      <c r="L316" s="220"/>
      <c r="M316" s="221"/>
      <c r="N316" s="222"/>
      <c r="O316" s="222"/>
      <c r="P316" s="222"/>
      <c r="Q316" s="222"/>
      <c r="R316" s="222"/>
      <c r="S316" s="222"/>
      <c r="T316" s="223"/>
      <c r="AT316" s="224" t="s">
        <v>139</v>
      </c>
      <c r="AU316" s="224" t="s">
        <v>90</v>
      </c>
      <c r="AV316" s="14" t="s">
        <v>90</v>
      </c>
      <c r="AW316" s="14" t="s">
        <v>36</v>
      </c>
      <c r="AX316" s="14" t="s">
        <v>80</v>
      </c>
      <c r="AY316" s="224" t="s">
        <v>128</v>
      </c>
    </row>
    <row r="317" spans="1:65" s="15" customFormat="1" ht="11.25">
      <c r="B317" s="225"/>
      <c r="C317" s="226"/>
      <c r="D317" s="199" t="s">
        <v>139</v>
      </c>
      <c r="E317" s="227" t="s">
        <v>1</v>
      </c>
      <c r="F317" s="228" t="s">
        <v>147</v>
      </c>
      <c r="G317" s="226"/>
      <c r="H317" s="229">
        <v>42</v>
      </c>
      <c r="I317" s="230"/>
      <c r="J317" s="226"/>
      <c r="K317" s="226"/>
      <c r="L317" s="231"/>
      <c r="M317" s="232"/>
      <c r="N317" s="233"/>
      <c r="O317" s="233"/>
      <c r="P317" s="233"/>
      <c r="Q317" s="233"/>
      <c r="R317" s="233"/>
      <c r="S317" s="233"/>
      <c r="T317" s="234"/>
      <c r="AT317" s="235" t="s">
        <v>139</v>
      </c>
      <c r="AU317" s="235" t="s">
        <v>90</v>
      </c>
      <c r="AV317" s="15" t="s">
        <v>135</v>
      </c>
      <c r="AW317" s="15" t="s">
        <v>36</v>
      </c>
      <c r="AX317" s="15" t="s">
        <v>88</v>
      </c>
      <c r="AY317" s="235" t="s">
        <v>128</v>
      </c>
    </row>
    <row r="318" spans="1:65" s="12" customFormat="1" ht="22.9" customHeight="1">
      <c r="B318" s="170"/>
      <c r="C318" s="171"/>
      <c r="D318" s="172" t="s">
        <v>79</v>
      </c>
      <c r="E318" s="184" t="s">
        <v>155</v>
      </c>
      <c r="F318" s="184" t="s">
        <v>329</v>
      </c>
      <c r="G318" s="171"/>
      <c r="H318" s="171"/>
      <c r="I318" s="174"/>
      <c r="J318" s="185">
        <f>BK318</f>
        <v>0</v>
      </c>
      <c r="K318" s="171"/>
      <c r="L318" s="176"/>
      <c r="M318" s="177"/>
      <c r="N318" s="178"/>
      <c r="O318" s="178"/>
      <c r="P318" s="179">
        <f>SUM(P319:P348)</f>
        <v>0</v>
      </c>
      <c r="Q318" s="178"/>
      <c r="R318" s="179">
        <f>SUM(R319:R348)</f>
        <v>0</v>
      </c>
      <c r="S318" s="178"/>
      <c r="T318" s="180">
        <f>SUM(T319:T348)</f>
        <v>59.543000000000006</v>
      </c>
      <c r="AR318" s="181" t="s">
        <v>88</v>
      </c>
      <c r="AT318" s="182" t="s">
        <v>79</v>
      </c>
      <c r="AU318" s="182" t="s">
        <v>88</v>
      </c>
      <c r="AY318" s="181" t="s">
        <v>128</v>
      </c>
      <c r="BK318" s="183">
        <f>SUM(BK319:BK348)</f>
        <v>0</v>
      </c>
    </row>
    <row r="319" spans="1:65" s="2" customFormat="1" ht="24.2" customHeight="1">
      <c r="A319" s="34"/>
      <c r="B319" s="35"/>
      <c r="C319" s="186" t="s">
        <v>330</v>
      </c>
      <c r="D319" s="186" t="s">
        <v>130</v>
      </c>
      <c r="E319" s="187" t="s">
        <v>331</v>
      </c>
      <c r="F319" s="188" t="s">
        <v>332</v>
      </c>
      <c r="G319" s="189" t="s">
        <v>238</v>
      </c>
      <c r="H319" s="190">
        <v>27.065000000000001</v>
      </c>
      <c r="I319" s="191"/>
      <c r="J319" s="192">
        <f>ROUND(I319*H319,2)</f>
        <v>0</v>
      </c>
      <c r="K319" s="188" t="s">
        <v>299</v>
      </c>
      <c r="L319" s="39"/>
      <c r="M319" s="193" t="s">
        <v>1</v>
      </c>
      <c r="N319" s="194" t="s">
        <v>45</v>
      </c>
      <c r="O319" s="71"/>
      <c r="P319" s="195">
        <f>O319*H319</f>
        <v>0</v>
      </c>
      <c r="Q319" s="195">
        <v>0</v>
      </c>
      <c r="R319" s="195">
        <f>Q319*H319</f>
        <v>0</v>
      </c>
      <c r="S319" s="195">
        <v>2.2000000000000002</v>
      </c>
      <c r="T319" s="196">
        <f>S319*H319</f>
        <v>59.543000000000006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97" t="s">
        <v>135</v>
      </c>
      <c r="AT319" s="197" t="s">
        <v>130</v>
      </c>
      <c r="AU319" s="197" t="s">
        <v>90</v>
      </c>
      <c r="AY319" s="17" t="s">
        <v>128</v>
      </c>
      <c r="BE319" s="198">
        <f>IF(N319="základní",J319,0)</f>
        <v>0</v>
      </c>
      <c r="BF319" s="198">
        <f>IF(N319="snížená",J319,0)</f>
        <v>0</v>
      </c>
      <c r="BG319" s="198">
        <f>IF(N319="zákl. přenesená",J319,0)</f>
        <v>0</v>
      </c>
      <c r="BH319" s="198">
        <f>IF(N319="sníž. přenesená",J319,0)</f>
        <v>0</v>
      </c>
      <c r="BI319" s="198">
        <f>IF(N319="nulová",J319,0)</f>
        <v>0</v>
      </c>
      <c r="BJ319" s="17" t="s">
        <v>88</v>
      </c>
      <c r="BK319" s="198">
        <f>ROUND(I319*H319,2)</f>
        <v>0</v>
      </c>
      <c r="BL319" s="17" t="s">
        <v>135</v>
      </c>
      <c r="BM319" s="197" t="s">
        <v>333</v>
      </c>
    </row>
    <row r="320" spans="1:65" s="2" customFormat="1" ht="19.5">
      <c r="A320" s="34"/>
      <c r="B320" s="35"/>
      <c r="C320" s="36"/>
      <c r="D320" s="199" t="s">
        <v>137</v>
      </c>
      <c r="E320" s="36"/>
      <c r="F320" s="200" t="s">
        <v>332</v>
      </c>
      <c r="G320" s="36"/>
      <c r="H320" s="36"/>
      <c r="I320" s="201"/>
      <c r="J320" s="36"/>
      <c r="K320" s="36"/>
      <c r="L320" s="39"/>
      <c r="M320" s="202"/>
      <c r="N320" s="203"/>
      <c r="O320" s="71"/>
      <c r="P320" s="71"/>
      <c r="Q320" s="71"/>
      <c r="R320" s="71"/>
      <c r="S320" s="71"/>
      <c r="T320" s="72"/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T320" s="17" t="s">
        <v>137</v>
      </c>
      <c r="AU320" s="17" t="s">
        <v>90</v>
      </c>
    </row>
    <row r="321" spans="1:65" s="13" customFormat="1" ht="11.25">
      <c r="B321" s="204"/>
      <c r="C321" s="205"/>
      <c r="D321" s="199" t="s">
        <v>139</v>
      </c>
      <c r="E321" s="206" t="s">
        <v>1</v>
      </c>
      <c r="F321" s="207" t="s">
        <v>334</v>
      </c>
      <c r="G321" s="205"/>
      <c r="H321" s="206" t="s">
        <v>1</v>
      </c>
      <c r="I321" s="208"/>
      <c r="J321" s="205"/>
      <c r="K321" s="205"/>
      <c r="L321" s="209"/>
      <c r="M321" s="210"/>
      <c r="N321" s="211"/>
      <c r="O321" s="211"/>
      <c r="P321" s="211"/>
      <c r="Q321" s="211"/>
      <c r="R321" s="211"/>
      <c r="S321" s="211"/>
      <c r="T321" s="212"/>
      <c r="AT321" s="213" t="s">
        <v>139</v>
      </c>
      <c r="AU321" s="213" t="s">
        <v>90</v>
      </c>
      <c r="AV321" s="13" t="s">
        <v>88</v>
      </c>
      <c r="AW321" s="13" t="s">
        <v>36</v>
      </c>
      <c r="AX321" s="13" t="s">
        <v>80</v>
      </c>
      <c r="AY321" s="213" t="s">
        <v>128</v>
      </c>
    </row>
    <row r="322" spans="1:65" s="13" customFormat="1" ht="11.25">
      <c r="B322" s="204"/>
      <c r="C322" s="205"/>
      <c r="D322" s="199" t="s">
        <v>139</v>
      </c>
      <c r="E322" s="206" t="s">
        <v>1</v>
      </c>
      <c r="F322" s="207" t="s">
        <v>141</v>
      </c>
      <c r="G322" s="205"/>
      <c r="H322" s="206" t="s">
        <v>1</v>
      </c>
      <c r="I322" s="208"/>
      <c r="J322" s="205"/>
      <c r="K322" s="205"/>
      <c r="L322" s="209"/>
      <c r="M322" s="210"/>
      <c r="N322" s="211"/>
      <c r="O322" s="211"/>
      <c r="P322" s="211"/>
      <c r="Q322" s="211"/>
      <c r="R322" s="211"/>
      <c r="S322" s="211"/>
      <c r="T322" s="212"/>
      <c r="AT322" s="213" t="s">
        <v>139</v>
      </c>
      <c r="AU322" s="213" t="s">
        <v>90</v>
      </c>
      <c r="AV322" s="13" t="s">
        <v>88</v>
      </c>
      <c r="AW322" s="13" t="s">
        <v>36</v>
      </c>
      <c r="AX322" s="13" t="s">
        <v>80</v>
      </c>
      <c r="AY322" s="213" t="s">
        <v>128</v>
      </c>
    </row>
    <row r="323" spans="1:65" s="14" customFormat="1" ht="11.25">
      <c r="B323" s="214"/>
      <c r="C323" s="215"/>
      <c r="D323" s="199" t="s">
        <v>139</v>
      </c>
      <c r="E323" s="216" t="s">
        <v>1</v>
      </c>
      <c r="F323" s="217" t="s">
        <v>308</v>
      </c>
      <c r="G323" s="215"/>
      <c r="H323" s="218">
        <v>19.2</v>
      </c>
      <c r="I323" s="219"/>
      <c r="J323" s="215"/>
      <c r="K323" s="215"/>
      <c r="L323" s="220"/>
      <c r="M323" s="221"/>
      <c r="N323" s="222"/>
      <c r="O323" s="222"/>
      <c r="P323" s="222"/>
      <c r="Q323" s="222"/>
      <c r="R323" s="222"/>
      <c r="S323" s="222"/>
      <c r="T323" s="223"/>
      <c r="AT323" s="224" t="s">
        <v>139</v>
      </c>
      <c r="AU323" s="224" t="s">
        <v>90</v>
      </c>
      <c r="AV323" s="14" t="s">
        <v>90</v>
      </c>
      <c r="AW323" s="14" t="s">
        <v>36</v>
      </c>
      <c r="AX323" s="14" t="s">
        <v>80</v>
      </c>
      <c r="AY323" s="224" t="s">
        <v>128</v>
      </c>
    </row>
    <row r="324" spans="1:65" s="13" customFormat="1" ht="11.25">
      <c r="B324" s="204"/>
      <c r="C324" s="205"/>
      <c r="D324" s="199" t="s">
        <v>139</v>
      </c>
      <c r="E324" s="206" t="s">
        <v>1</v>
      </c>
      <c r="F324" s="207" t="s">
        <v>143</v>
      </c>
      <c r="G324" s="205"/>
      <c r="H324" s="206" t="s">
        <v>1</v>
      </c>
      <c r="I324" s="208"/>
      <c r="J324" s="205"/>
      <c r="K324" s="205"/>
      <c r="L324" s="209"/>
      <c r="M324" s="210"/>
      <c r="N324" s="211"/>
      <c r="O324" s="211"/>
      <c r="P324" s="211"/>
      <c r="Q324" s="211"/>
      <c r="R324" s="211"/>
      <c r="S324" s="211"/>
      <c r="T324" s="212"/>
      <c r="AT324" s="213" t="s">
        <v>139</v>
      </c>
      <c r="AU324" s="213" t="s">
        <v>90</v>
      </c>
      <c r="AV324" s="13" t="s">
        <v>88</v>
      </c>
      <c r="AW324" s="13" t="s">
        <v>36</v>
      </c>
      <c r="AX324" s="13" t="s">
        <v>80</v>
      </c>
      <c r="AY324" s="213" t="s">
        <v>128</v>
      </c>
    </row>
    <row r="325" spans="1:65" s="14" customFormat="1" ht="11.25">
      <c r="B325" s="214"/>
      <c r="C325" s="215"/>
      <c r="D325" s="199" t="s">
        <v>139</v>
      </c>
      <c r="E325" s="216" t="s">
        <v>1</v>
      </c>
      <c r="F325" s="217" t="s">
        <v>335</v>
      </c>
      <c r="G325" s="215"/>
      <c r="H325" s="218">
        <v>2.64</v>
      </c>
      <c r="I325" s="219"/>
      <c r="J325" s="215"/>
      <c r="K325" s="215"/>
      <c r="L325" s="220"/>
      <c r="M325" s="221"/>
      <c r="N325" s="222"/>
      <c r="O325" s="222"/>
      <c r="P325" s="222"/>
      <c r="Q325" s="222"/>
      <c r="R325" s="222"/>
      <c r="S325" s="222"/>
      <c r="T325" s="223"/>
      <c r="AT325" s="224" t="s">
        <v>139</v>
      </c>
      <c r="AU325" s="224" t="s">
        <v>90</v>
      </c>
      <c r="AV325" s="14" t="s">
        <v>90</v>
      </c>
      <c r="AW325" s="14" t="s">
        <v>36</v>
      </c>
      <c r="AX325" s="14" t="s">
        <v>80</v>
      </c>
      <c r="AY325" s="224" t="s">
        <v>128</v>
      </c>
    </row>
    <row r="326" spans="1:65" s="13" customFormat="1" ht="11.25">
      <c r="B326" s="204"/>
      <c r="C326" s="205"/>
      <c r="D326" s="199" t="s">
        <v>139</v>
      </c>
      <c r="E326" s="206" t="s">
        <v>1</v>
      </c>
      <c r="F326" s="207" t="s">
        <v>336</v>
      </c>
      <c r="G326" s="205"/>
      <c r="H326" s="206" t="s">
        <v>1</v>
      </c>
      <c r="I326" s="208"/>
      <c r="J326" s="205"/>
      <c r="K326" s="205"/>
      <c r="L326" s="209"/>
      <c r="M326" s="210"/>
      <c r="N326" s="211"/>
      <c r="O326" s="211"/>
      <c r="P326" s="211"/>
      <c r="Q326" s="211"/>
      <c r="R326" s="211"/>
      <c r="S326" s="211"/>
      <c r="T326" s="212"/>
      <c r="AT326" s="213" t="s">
        <v>139</v>
      </c>
      <c r="AU326" s="213" t="s">
        <v>90</v>
      </c>
      <c r="AV326" s="13" t="s">
        <v>88</v>
      </c>
      <c r="AW326" s="13" t="s">
        <v>36</v>
      </c>
      <c r="AX326" s="13" t="s">
        <v>80</v>
      </c>
      <c r="AY326" s="213" t="s">
        <v>128</v>
      </c>
    </row>
    <row r="327" spans="1:65" s="14" customFormat="1" ht="11.25">
      <c r="B327" s="214"/>
      <c r="C327" s="215"/>
      <c r="D327" s="199" t="s">
        <v>139</v>
      </c>
      <c r="E327" s="216" t="s">
        <v>1</v>
      </c>
      <c r="F327" s="217" t="s">
        <v>337</v>
      </c>
      <c r="G327" s="215"/>
      <c r="H327" s="218">
        <v>5.2249999999999996</v>
      </c>
      <c r="I327" s="219"/>
      <c r="J327" s="215"/>
      <c r="K327" s="215"/>
      <c r="L327" s="220"/>
      <c r="M327" s="221"/>
      <c r="N327" s="222"/>
      <c r="O327" s="222"/>
      <c r="P327" s="222"/>
      <c r="Q327" s="222"/>
      <c r="R327" s="222"/>
      <c r="S327" s="222"/>
      <c r="T327" s="223"/>
      <c r="AT327" s="224" t="s">
        <v>139</v>
      </c>
      <c r="AU327" s="224" t="s">
        <v>90</v>
      </c>
      <c r="AV327" s="14" t="s">
        <v>90</v>
      </c>
      <c r="AW327" s="14" t="s">
        <v>36</v>
      </c>
      <c r="AX327" s="14" t="s">
        <v>80</v>
      </c>
      <c r="AY327" s="224" t="s">
        <v>128</v>
      </c>
    </row>
    <row r="328" spans="1:65" s="15" customFormat="1" ht="11.25">
      <c r="B328" s="225"/>
      <c r="C328" s="226"/>
      <c r="D328" s="199" t="s">
        <v>139</v>
      </c>
      <c r="E328" s="227" t="s">
        <v>1</v>
      </c>
      <c r="F328" s="228" t="s">
        <v>147</v>
      </c>
      <c r="G328" s="226"/>
      <c r="H328" s="229">
        <v>27.064999999999998</v>
      </c>
      <c r="I328" s="230"/>
      <c r="J328" s="226"/>
      <c r="K328" s="226"/>
      <c r="L328" s="231"/>
      <c r="M328" s="232"/>
      <c r="N328" s="233"/>
      <c r="O328" s="233"/>
      <c r="P328" s="233"/>
      <c r="Q328" s="233"/>
      <c r="R328" s="233"/>
      <c r="S328" s="233"/>
      <c r="T328" s="234"/>
      <c r="AT328" s="235" t="s">
        <v>139</v>
      </c>
      <c r="AU328" s="235" t="s">
        <v>90</v>
      </c>
      <c r="AV328" s="15" t="s">
        <v>135</v>
      </c>
      <c r="AW328" s="15" t="s">
        <v>36</v>
      </c>
      <c r="AX328" s="15" t="s">
        <v>88</v>
      </c>
      <c r="AY328" s="235" t="s">
        <v>128</v>
      </c>
    </row>
    <row r="329" spans="1:65" s="2" customFormat="1" ht="16.5" customHeight="1">
      <c r="A329" s="34"/>
      <c r="B329" s="35"/>
      <c r="C329" s="186" t="s">
        <v>338</v>
      </c>
      <c r="D329" s="186" t="s">
        <v>130</v>
      </c>
      <c r="E329" s="187" t="s">
        <v>339</v>
      </c>
      <c r="F329" s="188" t="s">
        <v>340</v>
      </c>
      <c r="G329" s="189" t="s">
        <v>181</v>
      </c>
      <c r="H329" s="190">
        <v>42</v>
      </c>
      <c r="I329" s="191"/>
      <c r="J329" s="192">
        <f>ROUND(I329*H329,2)</f>
        <v>0</v>
      </c>
      <c r="K329" s="188" t="s">
        <v>1</v>
      </c>
      <c r="L329" s="39"/>
      <c r="M329" s="193" t="s">
        <v>1</v>
      </c>
      <c r="N329" s="194" t="s">
        <v>45</v>
      </c>
      <c r="O329" s="71"/>
      <c r="P329" s="195">
        <f>O329*H329</f>
        <v>0</v>
      </c>
      <c r="Q329" s="195">
        <v>0</v>
      </c>
      <c r="R329" s="195">
        <f>Q329*H329</f>
        <v>0</v>
      </c>
      <c r="S329" s="195">
        <v>0</v>
      </c>
      <c r="T329" s="196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97" t="s">
        <v>135</v>
      </c>
      <c r="AT329" s="197" t="s">
        <v>130</v>
      </c>
      <c r="AU329" s="197" t="s">
        <v>90</v>
      </c>
      <c r="AY329" s="17" t="s">
        <v>128</v>
      </c>
      <c r="BE329" s="198">
        <f>IF(N329="základní",J329,0)</f>
        <v>0</v>
      </c>
      <c r="BF329" s="198">
        <f>IF(N329="snížená",J329,0)</f>
        <v>0</v>
      </c>
      <c r="BG329" s="198">
        <f>IF(N329="zákl. přenesená",J329,0)</f>
        <v>0</v>
      </c>
      <c r="BH329" s="198">
        <f>IF(N329="sníž. přenesená",J329,0)</f>
        <v>0</v>
      </c>
      <c r="BI329" s="198">
        <f>IF(N329="nulová",J329,0)</f>
        <v>0</v>
      </c>
      <c r="BJ329" s="17" t="s">
        <v>88</v>
      </c>
      <c r="BK329" s="198">
        <f>ROUND(I329*H329,2)</f>
        <v>0</v>
      </c>
      <c r="BL329" s="17" t="s">
        <v>135</v>
      </c>
      <c r="BM329" s="197" t="s">
        <v>341</v>
      </c>
    </row>
    <row r="330" spans="1:65" s="2" customFormat="1" ht="11.25">
      <c r="A330" s="34"/>
      <c r="B330" s="35"/>
      <c r="C330" s="36"/>
      <c r="D330" s="199" t="s">
        <v>137</v>
      </c>
      <c r="E330" s="36"/>
      <c r="F330" s="200" t="s">
        <v>340</v>
      </c>
      <c r="G330" s="36"/>
      <c r="H330" s="36"/>
      <c r="I330" s="201"/>
      <c r="J330" s="36"/>
      <c r="K330" s="36"/>
      <c r="L330" s="39"/>
      <c r="M330" s="202"/>
      <c r="N330" s="203"/>
      <c r="O330" s="71"/>
      <c r="P330" s="71"/>
      <c r="Q330" s="71"/>
      <c r="R330" s="71"/>
      <c r="S330" s="71"/>
      <c r="T330" s="72"/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T330" s="17" t="s">
        <v>137</v>
      </c>
      <c r="AU330" s="17" t="s">
        <v>90</v>
      </c>
    </row>
    <row r="331" spans="1:65" s="13" customFormat="1" ht="11.25">
      <c r="B331" s="204"/>
      <c r="C331" s="205"/>
      <c r="D331" s="199" t="s">
        <v>139</v>
      </c>
      <c r="E331" s="206" t="s">
        <v>1</v>
      </c>
      <c r="F331" s="207" t="s">
        <v>241</v>
      </c>
      <c r="G331" s="205"/>
      <c r="H331" s="206" t="s">
        <v>1</v>
      </c>
      <c r="I331" s="208"/>
      <c r="J331" s="205"/>
      <c r="K331" s="205"/>
      <c r="L331" s="209"/>
      <c r="M331" s="210"/>
      <c r="N331" s="211"/>
      <c r="O331" s="211"/>
      <c r="P331" s="211"/>
      <c r="Q331" s="211"/>
      <c r="R331" s="211"/>
      <c r="S331" s="211"/>
      <c r="T331" s="212"/>
      <c r="AT331" s="213" t="s">
        <v>139</v>
      </c>
      <c r="AU331" s="213" t="s">
        <v>90</v>
      </c>
      <c r="AV331" s="13" t="s">
        <v>88</v>
      </c>
      <c r="AW331" s="13" t="s">
        <v>36</v>
      </c>
      <c r="AX331" s="13" t="s">
        <v>80</v>
      </c>
      <c r="AY331" s="213" t="s">
        <v>128</v>
      </c>
    </row>
    <row r="332" spans="1:65" s="13" customFormat="1" ht="11.25">
      <c r="B332" s="204"/>
      <c r="C332" s="205"/>
      <c r="D332" s="199" t="s">
        <v>139</v>
      </c>
      <c r="E332" s="206" t="s">
        <v>1</v>
      </c>
      <c r="F332" s="207" t="s">
        <v>141</v>
      </c>
      <c r="G332" s="205"/>
      <c r="H332" s="206" t="s">
        <v>1</v>
      </c>
      <c r="I332" s="208"/>
      <c r="J332" s="205"/>
      <c r="K332" s="205"/>
      <c r="L332" s="209"/>
      <c r="M332" s="210"/>
      <c r="N332" s="211"/>
      <c r="O332" s="211"/>
      <c r="P332" s="211"/>
      <c r="Q332" s="211"/>
      <c r="R332" s="211"/>
      <c r="S332" s="211"/>
      <c r="T332" s="212"/>
      <c r="AT332" s="213" t="s">
        <v>139</v>
      </c>
      <c r="AU332" s="213" t="s">
        <v>90</v>
      </c>
      <c r="AV332" s="13" t="s">
        <v>88</v>
      </c>
      <c r="AW332" s="13" t="s">
        <v>36</v>
      </c>
      <c r="AX332" s="13" t="s">
        <v>80</v>
      </c>
      <c r="AY332" s="213" t="s">
        <v>128</v>
      </c>
    </row>
    <row r="333" spans="1:65" s="14" customFormat="1" ht="11.25">
      <c r="B333" s="214"/>
      <c r="C333" s="215"/>
      <c r="D333" s="199" t="s">
        <v>139</v>
      </c>
      <c r="E333" s="216" t="s">
        <v>1</v>
      </c>
      <c r="F333" s="217" t="s">
        <v>328</v>
      </c>
      <c r="G333" s="215"/>
      <c r="H333" s="218">
        <v>32</v>
      </c>
      <c r="I333" s="219"/>
      <c r="J333" s="215"/>
      <c r="K333" s="215"/>
      <c r="L333" s="220"/>
      <c r="M333" s="221"/>
      <c r="N333" s="222"/>
      <c r="O333" s="222"/>
      <c r="P333" s="222"/>
      <c r="Q333" s="222"/>
      <c r="R333" s="222"/>
      <c r="S333" s="222"/>
      <c r="T333" s="223"/>
      <c r="AT333" s="224" t="s">
        <v>139</v>
      </c>
      <c r="AU333" s="224" t="s">
        <v>90</v>
      </c>
      <c r="AV333" s="14" t="s">
        <v>90</v>
      </c>
      <c r="AW333" s="14" t="s">
        <v>36</v>
      </c>
      <c r="AX333" s="14" t="s">
        <v>80</v>
      </c>
      <c r="AY333" s="224" t="s">
        <v>128</v>
      </c>
    </row>
    <row r="334" spans="1:65" s="13" customFormat="1" ht="11.25">
      <c r="B334" s="204"/>
      <c r="C334" s="205"/>
      <c r="D334" s="199" t="s">
        <v>139</v>
      </c>
      <c r="E334" s="206" t="s">
        <v>1</v>
      </c>
      <c r="F334" s="207" t="s">
        <v>143</v>
      </c>
      <c r="G334" s="205"/>
      <c r="H334" s="206" t="s">
        <v>1</v>
      </c>
      <c r="I334" s="208"/>
      <c r="J334" s="205"/>
      <c r="K334" s="205"/>
      <c r="L334" s="209"/>
      <c r="M334" s="210"/>
      <c r="N334" s="211"/>
      <c r="O334" s="211"/>
      <c r="P334" s="211"/>
      <c r="Q334" s="211"/>
      <c r="R334" s="211"/>
      <c r="S334" s="211"/>
      <c r="T334" s="212"/>
      <c r="AT334" s="213" t="s">
        <v>139</v>
      </c>
      <c r="AU334" s="213" t="s">
        <v>90</v>
      </c>
      <c r="AV334" s="13" t="s">
        <v>88</v>
      </c>
      <c r="AW334" s="13" t="s">
        <v>36</v>
      </c>
      <c r="AX334" s="13" t="s">
        <v>80</v>
      </c>
      <c r="AY334" s="213" t="s">
        <v>128</v>
      </c>
    </row>
    <row r="335" spans="1:65" s="14" customFormat="1" ht="11.25">
      <c r="B335" s="214"/>
      <c r="C335" s="215"/>
      <c r="D335" s="199" t="s">
        <v>139</v>
      </c>
      <c r="E335" s="216" t="s">
        <v>1</v>
      </c>
      <c r="F335" s="217" t="s">
        <v>178</v>
      </c>
      <c r="G335" s="215"/>
      <c r="H335" s="218">
        <v>6</v>
      </c>
      <c r="I335" s="219"/>
      <c r="J335" s="215"/>
      <c r="K335" s="215"/>
      <c r="L335" s="220"/>
      <c r="M335" s="221"/>
      <c r="N335" s="222"/>
      <c r="O335" s="222"/>
      <c r="P335" s="222"/>
      <c r="Q335" s="222"/>
      <c r="R335" s="222"/>
      <c r="S335" s="222"/>
      <c r="T335" s="223"/>
      <c r="AT335" s="224" t="s">
        <v>139</v>
      </c>
      <c r="AU335" s="224" t="s">
        <v>90</v>
      </c>
      <c r="AV335" s="14" t="s">
        <v>90</v>
      </c>
      <c r="AW335" s="14" t="s">
        <v>36</v>
      </c>
      <c r="AX335" s="14" t="s">
        <v>80</v>
      </c>
      <c r="AY335" s="224" t="s">
        <v>128</v>
      </c>
    </row>
    <row r="336" spans="1:65" s="13" customFormat="1" ht="11.25">
      <c r="B336" s="204"/>
      <c r="C336" s="205"/>
      <c r="D336" s="199" t="s">
        <v>139</v>
      </c>
      <c r="E336" s="206" t="s">
        <v>1</v>
      </c>
      <c r="F336" s="207" t="s">
        <v>145</v>
      </c>
      <c r="G336" s="205"/>
      <c r="H336" s="206" t="s">
        <v>1</v>
      </c>
      <c r="I336" s="208"/>
      <c r="J336" s="205"/>
      <c r="K336" s="205"/>
      <c r="L336" s="209"/>
      <c r="M336" s="210"/>
      <c r="N336" s="211"/>
      <c r="O336" s="211"/>
      <c r="P336" s="211"/>
      <c r="Q336" s="211"/>
      <c r="R336" s="211"/>
      <c r="S336" s="211"/>
      <c r="T336" s="212"/>
      <c r="AT336" s="213" t="s">
        <v>139</v>
      </c>
      <c r="AU336" s="213" t="s">
        <v>90</v>
      </c>
      <c r="AV336" s="13" t="s">
        <v>88</v>
      </c>
      <c r="AW336" s="13" t="s">
        <v>36</v>
      </c>
      <c r="AX336" s="13" t="s">
        <v>80</v>
      </c>
      <c r="AY336" s="213" t="s">
        <v>128</v>
      </c>
    </row>
    <row r="337" spans="1:65" s="14" customFormat="1" ht="11.25">
      <c r="B337" s="214"/>
      <c r="C337" s="215"/>
      <c r="D337" s="199" t="s">
        <v>139</v>
      </c>
      <c r="E337" s="216" t="s">
        <v>1</v>
      </c>
      <c r="F337" s="217" t="s">
        <v>135</v>
      </c>
      <c r="G337" s="215"/>
      <c r="H337" s="218">
        <v>4</v>
      </c>
      <c r="I337" s="219"/>
      <c r="J337" s="215"/>
      <c r="K337" s="215"/>
      <c r="L337" s="220"/>
      <c r="M337" s="221"/>
      <c r="N337" s="222"/>
      <c r="O337" s="222"/>
      <c r="P337" s="222"/>
      <c r="Q337" s="222"/>
      <c r="R337" s="222"/>
      <c r="S337" s="222"/>
      <c r="T337" s="223"/>
      <c r="AT337" s="224" t="s">
        <v>139</v>
      </c>
      <c r="AU337" s="224" t="s">
        <v>90</v>
      </c>
      <c r="AV337" s="14" t="s">
        <v>90</v>
      </c>
      <c r="AW337" s="14" t="s">
        <v>36</v>
      </c>
      <c r="AX337" s="14" t="s">
        <v>80</v>
      </c>
      <c r="AY337" s="224" t="s">
        <v>128</v>
      </c>
    </row>
    <row r="338" spans="1:65" s="15" customFormat="1" ht="11.25">
      <c r="B338" s="225"/>
      <c r="C338" s="226"/>
      <c r="D338" s="199" t="s">
        <v>139</v>
      </c>
      <c r="E338" s="227" t="s">
        <v>1</v>
      </c>
      <c r="F338" s="228" t="s">
        <v>147</v>
      </c>
      <c r="G338" s="226"/>
      <c r="H338" s="229">
        <v>42</v>
      </c>
      <c r="I338" s="230"/>
      <c r="J338" s="226"/>
      <c r="K338" s="226"/>
      <c r="L338" s="231"/>
      <c r="M338" s="232"/>
      <c r="N338" s="233"/>
      <c r="O338" s="233"/>
      <c r="P338" s="233"/>
      <c r="Q338" s="233"/>
      <c r="R338" s="233"/>
      <c r="S338" s="233"/>
      <c r="T338" s="234"/>
      <c r="AT338" s="235" t="s">
        <v>139</v>
      </c>
      <c r="AU338" s="235" t="s">
        <v>90</v>
      </c>
      <c r="AV338" s="15" t="s">
        <v>135</v>
      </c>
      <c r="AW338" s="15" t="s">
        <v>36</v>
      </c>
      <c r="AX338" s="15" t="s">
        <v>88</v>
      </c>
      <c r="AY338" s="235" t="s">
        <v>128</v>
      </c>
    </row>
    <row r="339" spans="1:65" s="2" customFormat="1" ht="21.75" customHeight="1">
      <c r="A339" s="34"/>
      <c r="B339" s="35"/>
      <c r="C339" s="186" t="s">
        <v>328</v>
      </c>
      <c r="D339" s="186" t="s">
        <v>130</v>
      </c>
      <c r="E339" s="187" t="s">
        <v>342</v>
      </c>
      <c r="F339" s="188" t="s">
        <v>343</v>
      </c>
      <c r="G339" s="189" t="s">
        <v>181</v>
      </c>
      <c r="H339" s="190">
        <v>42</v>
      </c>
      <c r="I339" s="191"/>
      <c r="J339" s="192">
        <f>ROUND(I339*H339,2)</f>
        <v>0</v>
      </c>
      <c r="K339" s="188" t="s">
        <v>1</v>
      </c>
      <c r="L339" s="39"/>
      <c r="M339" s="193" t="s">
        <v>1</v>
      </c>
      <c r="N339" s="194" t="s">
        <v>45</v>
      </c>
      <c r="O339" s="71"/>
      <c r="P339" s="195">
        <f>O339*H339</f>
        <v>0</v>
      </c>
      <c r="Q339" s="195">
        <v>0</v>
      </c>
      <c r="R339" s="195">
        <f>Q339*H339</f>
        <v>0</v>
      </c>
      <c r="S339" s="195">
        <v>0</v>
      </c>
      <c r="T339" s="196">
        <f>S339*H339</f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197" t="s">
        <v>135</v>
      </c>
      <c r="AT339" s="197" t="s">
        <v>130</v>
      </c>
      <c r="AU339" s="197" t="s">
        <v>90</v>
      </c>
      <c r="AY339" s="17" t="s">
        <v>128</v>
      </c>
      <c r="BE339" s="198">
        <f>IF(N339="základní",J339,0)</f>
        <v>0</v>
      </c>
      <c r="BF339" s="198">
        <f>IF(N339="snížená",J339,0)</f>
        <v>0</v>
      </c>
      <c r="BG339" s="198">
        <f>IF(N339="zákl. přenesená",J339,0)</f>
        <v>0</v>
      </c>
      <c r="BH339" s="198">
        <f>IF(N339="sníž. přenesená",J339,0)</f>
        <v>0</v>
      </c>
      <c r="BI339" s="198">
        <f>IF(N339="nulová",J339,0)</f>
        <v>0</v>
      </c>
      <c r="BJ339" s="17" t="s">
        <v>88</v>
      </c>
      <c r="BK339" s="198">
        <f>ROUND(I339*H339,2)</f>
        <v>0</v>
      </c>
      <c r="BL339" s="17" t="s">
        <v>135</v>
      </c>
      <c r="BM339" s="197" t="s">
        <v>344</v>
      </c>
    </row>
    <row r="340" spans="1:65" s="2" customFormat="1" ht="11.25">
      <c r="A340" s="34"/>
      <c r="B340" s="35"/>
      <c r="C340" s="36"/>
      <c r="D340" s="199" t="s">
        <v>137</v>
      </c>
      <c r="E340" s="36"/>
      <c r="F340" s="200" t="s">
        <v>343</v>
      </c>
      <c r="G340" s="36"/>
      <c r="H340" s="36"/>
      <c r="I340" s="201"/>
      <c r="J340" s="36"/>
      <c r="K340" s="36"/>
      <c r="L340" s="39"/>
      <c r="M340" s="202"/>
      <c r="N340" s="203"/>
      <c r="O340" s="71"/>
      <c r="P340" s="71"/>
      <c r="Q340" s="71"/>
      <c r="R340" s="71"/>
      <c r="S340" s="71"/>
      <c r="T340" s="72"/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T340" s="17" t="s">
        <v>137</v>
      </c>
      <c r="AU340" s="17" t="s">
        <v>90</v>
      </c>
    </row>
    <row r="341" spans="1:65" s="13" customFormat="1" ht="11.25">
      <c r="B341" s="204"/>
      <c r="C341" s="205"/>
      <c r="D341" s="199" t="s">
        <v>139</v>
      </c>
      <c r="E341" s="206" t="s">
        <v>1</v>
      </c>
      <c r="F341" s="207" t="s">
        <v>241</v>
      </c>
      <c r="G341" s="205"/>
      <c r="H341" s="206" t="s">
        <v>1</v>
      </c>
      <c r="I341" s="208"/>
      <c r="J341" s="205"/>
      <c r="K341" s="205"/>
      <c r="L341" s="209"/>
      <c r="M341" s="210"/>
      <c r="N341" s="211"/>
      <c r="O341" s="211"/>
      <c r="P341" s="211"/>
      <c r="Q341" s="211"/>
      <c r="R341" s="211"/>
      <c r="S341" s="211"/>
      <c r="T341" s="212"/>
      <c r="AT341" s="213" t="s">
        <v>139</v>
      </c>
      <c r="AU341" s="213" t="s">
        <v>90</v>
      </c>
      <c r="AV341" s="13" t="s">
        <v>88</v>
      </c>
      <c r="AW341" s="13" t="s">
        <v>36</v>
      </c>
      <c r="AX341" s="13" t="s">
        <v>80</v>
      </c>
      <c r="AY341" s="213" t="s">
        <v>128</v>
      </c>
    </row>
    <row r="342" spans="1:65" s="13" customFormat="1" ht="11.25">
      <c r="B342" s="204"/>
      <c r="C342" s="205"/>
      <c r="D342" s="199" t="s">
        <v>139</v>
      </c>
      <c r="E342" s="206" t="s">
        <v>1</v>
      </c>
      <c r="F342" s="207" t="s">
        <v>141</v>
      </c>
      <c r="G342" s="205"/>
      <c r="H342" s="206" t="s">
        <v>1</v>
      </c>
      <c r="I342" s="208"/>
      <c r="J342" s="205"/>
      <c r="K342" s="205"/>
      <c r="L342" s="209"/>
      <c r="M342" s="210"/>
      <c r="N342" s="211"/>
      <c r="O342" s="211"/>
      <c r="P342" s="211"/>
      <c r="Q342" s="211"/>
      <c r="R342" s="211"/>
      <c r="S342" s="211"/>
      <c r="T342" s="212"/>
      <c r="AT342" s="213" t="s">
        <v>139</v>
      </c>
      <c r="AU342" s="213" t="s">
        <v>90</v>
      </c>
      <c r="AV342" s="13" t="s">
        <v>88</v>
      </c>
      <c r="AW342" s="13" t="s">
        <v>36</v>
      </c>
      <c r="AX342" s="13" t="s">
        <v>80</v>
      </c>
      <c r="AY342" s="213" t="s">
        <v>128</v>
      </c>
    </row>
    <row r="343" spans="1:65" s="14" customFormat="1" ht="11.25">
      <c r="B343" s="214"/>
      <c r="C343" s="215"/>
      <c r="D343" s="199" t="s">
        <v>139</v>
      </c>
      <c r="E343" s="216" t="s">
        <v>1</v>
      </c>
      <c r="F343" s="217" t="s">
        <v>328</v>
      </c>
      <c r="G343" s="215"/>
      <c r="H343" s="218">
        <v>32</v>
      </c>
      <c r="I343" s="219"/>
      <c r="J343" s="215"/>
      <c r="K343" s="215"/>
      <c r="L343" s="220"/>
      <c r="M343" s="221"/>
      <c r="N343" s="222"/>
      <c r="O343" s="222"/>
      <c r="P343" s="222"/>
      <c r="Q343" s="222"/>
      <c r="R343" s="222"/>
      <c r="S343" s="222"/>
      <c r="T343" s="223"/>
      <c r="AT343" s="224" t="s">
        <v>139</v>
      </c>
      <c r="AU343" s="224" t="s">
        <v>90</v>
      </c>
      <c r="AV343" s="14" t="s">
        <v>90</v>
      </c>
      <c r="AW343" s="14" t="s">
        <v>36</v>
      </c>
      <c r="AX343" s="14" t="s">
        <v>80</v>
      </c>
      <c r="AY343" s="224" t="s">
        <v>128</v>
      </c>
    </row>
    <row r="344" spans="1:65" s="13" customFormat="1" ht="11.25">
      <c r="B344" s="204"/>
      <c r="C344" s="205"/>
      <c r="D344" s="199" t="s">
        <v>139</v>
      </c>
      <c r="E344" s="206" t="s">
        <v>1</v>
      </c>
      <c r="F344" s="207" t="s">
        <v>143</v>
      </c>
      <c r="G344" s="205"/>
      <c r="H344" s="206" t="s">
        <v>1</v>
      </c>
      <c r="I344" s="208"/>
      <c r="J344" s="205"/>
      <c r="K344" s="205"/>
      <c r="L344" s="209"/>
      <c r="M344" s="210"/>
      <c r="N344" s="211"/>
      <c r="O344" s="211"/>
      <c r="P344" s="211"/>
      <c r="Q344" s="211"/>
      <c r="R344" s="211"/>
      <c r="S344" s="211"/>
      <c r="T344" s="212"/>
      <c r="AT344" s="213" t="s">
        <v>139</v>
      </c>
      <c r="AU344" s="213" t="s">
        <v>90</v>
      </c>
      <c r="AV344" s="13" t="s">
        <v>88</v>
      </c>
      <c r="AW344" s="13" t="s">
        <v>36</v>
      </c>
      <c r="AX344" s="13" t="s">
        <v>80</v>
      </c>
      <c r="AY344" s="213" t="s">
        <v>128</v>
      </c>
    </row>
    <row r="345" spans="1:65" s="14" customFormat="1" ht="11.25">
      <c r="B345" s="214"/>
      <c r="C345" s="215"/>
      <c r="D345" s="199" t="s">
        <v>139</v>
      </c>
      <c r="E345" s="216" t="s">
        <v>1</v>
      </c>
      <c r="F345" s="217" t="s">
        <v>178</v>
      </c>
      <c r="G345" s="215"/>
      <c r="H345" s="218">
        <v>6</v>
      </c>
      <c r="I345" s="219"/>
      <c r="J345" s="215"/>
      <c r="K345" s="215"/>
      <c r="L345" s="220"/>
      <c r="M345" s="221"/>
      <c r="N345" s="222"/>
      <c r="O345" s="222"/>
      <c r="P345" s="222"/>
      <c r="Q345" s="222"/>
      <c r="R345" s="222"/>
      <c r="S345" s="222"/>
      <c r="T345" s="223"/>
      <c r="AT345" s="224" t="s">
        <v>139</v>
      </c>
      <c r="AU345" s="224" t="s">
        <v>90</v>
      </c>
      <c r="AV345" s="14" t="s">
        <v>90</v>
      </c>
      <c r="AW345" s="14" t="s">
        <v>36</v>
      </c>
      <c r="AX345" s="14" t="s">
        <v>80</v>
      </c>
      <c r="AY345" s="224" t="s">
        <v>128</v>
      </c>
    </row>
    <row r="346" spans="1:65" s="13" customFormat="1" ht="11.25">
      <c r="B346" s="204"/>
      <c r="C346" s="205"/>
      <c r="D346" s="199" t="s">
        <v>139</v>
      </c>
      <c r="E346" s="206" t="s">
        <v>1</v>
      </c>
      <c r="F346" s="207" t="s">
        <v>145</v>
      </c>
      <c r="G346" s="205"/>
      <c r="H346" s="206" t="s">
        <v>1</v>
      </c>
      <c r="I346" s="208"/>
      <c r="J346" s="205"/>
      <c r="K346" s="205"/>
      <c r="L346" s="209"/>
      <c r="M346" s="210"/>
      <c r="N346" s="211"/>
      <c r="O346" s="211"/>
      <c r="P346" s="211"/>
      <c r="Q346" s="211"/>
      <c r="R346" s="211"/>
      <c r="S346" s="211"/>
      <c r="T346" s="212"/>
      <c r="AT346" s="213" t="s">
        <v>139</v>
      </c>
      <c r="AU346" s="213" t="s">
        <v>90</v>
      </c>
      <c r="AV346" s="13" t="s">
        <v>88</v>
      </c>
      <c r="AW346" s="13" t="s">
        <v>36</v>
      </c>
      <c r="AX346" s="13" t="s">
        <v>80</v>
      </c>
      <c r="AY346" s="213" t="s">
        <v>128</v>
      </c>
    </row>
    <row r="347" spans="1:65" s="14" customFormat="1" ht="11.25">
      <c r="B347" s="214"/>
      <c r="C347" s="215"/>
      <c r="D347" s="199" t="s">
        <v>139</v>
      </c>
      <c r="E347" s="216" t="s">
        <v>1</v>
      </c>
      <c r="F347" s="217" t="s">
        <v>135</v>
      </c>
      <c r="G347" s="215"/>
      <c r="H347" s="218">
        <v>4</v>
      </c>
      <c r="I347" s="219"/>
      <c r="J347" s="215"/>
      <c r="K347" s="215"/>
      <c r="L347" s="220"/>
      <c r="M347" s="221"/>
      <c r="N347" s="222"/>
      <c r="O347" s="222"/>
      <c r="P347" s="222"/>
      <c r="Q347" s="222"/>
      <c r="R347" s="222"/>
      <c r="S347" s="222"/>
      <c r="T347" s="223"/>
      <c r="AT347" s="224" t="s">
        <v>139</v>
      </c>
      <c r="AU347" s="224" t="s">
        <v>90</v>
      </c>
      <c r="AV347" s="14" t="s">
        <v>90</v>
      </c>
      <c r="AW347" s="14" t="s">
        <v>36</v>
      </c>
      <c r="AX347" s="14" t="s">
        <v>80</v>
      </c>
      <c r="AY347" s="224" t="s">
        <v>128</v>
      </c>
    </row>
    <row r="348" spans="1:65" s="15" customFormat="1" ht="11.25">
      <c r="B348" s="225"/>
      <c r="C348" s="226"/>
      <c r="D348" s="199" t="s">
        <v>139</v>
      </c>
      <c r="E348" s="227" t="s">
        <v>1</v>
      </c>
      <c r="F348" s="228" t="s">
        <v>147</v>
      </c>
      <c r="G348" s="226"/>
      <c r="H348" s="229">
        <v>42</v>
      </c>
      <c r="I348" s="230"/>
      <c r="J348" s="226"/>
      <c r="K348" s="226"/>
      <c r="L348" s="231"/>
      <c r="M348" s="232"/>
      <c r="N348" s="233"/>
      <c r="O348" s="233"/>
      <c r="P348" s="233"/>
      <c r="Q348" s="233"/>
      <c r="R348" s="233"/>
      <c r="S348" s="233"/>
      <c r="T348" s="234"/>
      <c r="AT348" s="235" t="s">
        <v>139</v>
      </c>
      <c r="AU348" s="235" t="s">
        <v>90</v>
      </c>
      <c r="AV348" s="15" t="s">
        <v>135</v>
      </c>
      <c r="AW348" s="15" t="s">
        <v>36</v>
      </c>
      <c r="AX348" s="15" t="s">
        <v>88</v>
      </c>
      <c r="AY348" s="235" t="s">
        <v>128</v>
      </c>
    </row>
    <row r="349" spans="1:65" s="12" customFormat="1" ht="22.9" customHeight="1">
      <c r="B349" s="170"/>
      <c r="C349" s="171"/>
      <c r="D349" s="172" t="s">
        <v>79</v>
      </c>
      <c r="E349" s="184" t="s">
        <v>135</v>
      </c>
      <c r="F349" s="184" t="s">
        <v>345</v>
      </c>
      <c r="G349" s="171"/>
      <c r="H349" s="171"/>
      <c r="I349" s="174"/>
      <c r="J349" s="185">
        <f>BK349</f>
        <v>0</v>
      </c>
      <c r="K349" s="171"/>
      <c r="L349" s="176"/>
      <c r="M349" s="177"/>
      <c r="N349" s="178"/>
      <c r="O349" s="178"/>
      <c r="P349" s="179">
        <f>SUM(P350:P374)</f>
        <v>0</v>
      </c>
      <c r="Q349" s="178"/>
      <c r="R349" s="179">
        <f>SUM(R350:R374)</f>
        <v>0.12499200000000001</v>
      </c>
      <c r="S349" s="178"/>
      <c r="T349" s="180">
        <f>SUM(T350:T374)</f>
        <v>0</v>
      </c>
      <c r="AR349" s="181" t="s">
        <v>88</v>
      </c>
      <c r="AT349" s="182" t="s">
        <v>79</v>
      </c>
      <c r="AU349" s="182" t="s">
        <v>88</v>
      </c>
      <c r="AY349" s="181" t="s">
        <v>128</v>
      </c>
      <c r="BK349" s="183">
        <f>SUM(BK350:BK374)</f>
        <v>0</v>
      </c>
    </row>
    <row r="350" spans="1:65" s="2" customFormat="1" ht="21.75" customHeight="1">
      <c r="A350" s="34"/>
      <c r="B350" s="35"/>
      <c r="C350" s="186" t="s">
        <v>346</v>
      </c>
      <c r="D350" s="186" t="s">
        <v>130</v>
      </c>
      <c r="E350" s="187" t="s">
        <v>347</v>
      </c>
      <c r="F350" s="188" t="s">
        <v>348</v>
      </c>
      <c r="G350" s="189" t="s">
        <v>199</v>
      </c>
      <c r="H350" s="190">
        <v>2</v>
      </c>
      <c r="I350" s="191"/>
      <c r="J350" s="192">
        <f>ROUND(I350*H350,2)</f>
        <v>0</v>
      </c>
      <c r="K350" s="188" t="s">
        <v>1</v>
      </c>
      <c r="L350" s="39"/>
      <c r="M350" s="193" t="s">
        <v>1</v>
      </c>
      <c r="N350" s="194" t="s">
        <v>45</v>
      </c>
      <c r="O350" s="71"/>
      <c r="P350" s="195">
        <f>O350*H350</f>
        <v>0</v>
      </c>
      <c r="Q350" s="195">
        <v>6.6E-3</v>
      </c>
      <c r="R350" s="195">
        <f>Q350*H350</f>
        <v>1.32E-2</v>
      </c>
      <c r="S350" s="195">
        <v>0</v>
      </c>
      <c r="T350" s="196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197" t="s">
        <v>135</v>
      </c>
      <c r="AT350" s="197" t="s">
        <v>130</v>
      </c>
      <c r="AU350" s="197" t="s">
        <v>90</v>
      </c>
      <c r="AY350" s="17" t="s">
        <v>128</v>
      </c>
      <c r="BE350" s="198">
        <f>IF(N350="základní",J350,0)</f>
        <v>0</v>
      </c>
      <c r="BF350" s="198">
        <f>IF(N350="snížená",J350,0)</f>
        <v>0</v>
      </c>
      <c r="BG350" s="198">
        <f>IF(N350="zákl. přenesená",J350,0)</f>
        <v>0</v>
      </c>
      <c r="BH350" s="198">
        <f>IF(N350="sníž. přenesená",J350,0)</f>
        <v>0</v>
      </c>
      <c r="BI350" s="198">
        <f>IF(N350="nulová",J350,0)</f>
        <v>0</v>
      </c>
      <c r="BJ350" s="17" t="s">
        <v>88</v>
      </c>
      <c r="BK350" s="198">
        <f>ROUND(I350*H350,2)</f>
        <v>0</v>
      </c>
      <c r="BL350" s="17" t="s">
        <v>135</v>
      </c>
      <c r="BM350" s="197" t="s">
        <v>349</v>
      </c>
    </row>
    <row r="351" spans="1:65" s="2" customFormat="1" ht="11.25">
      <c r="A351" s="34"/>
      <c r="B351" s="35"/>
      <c r="C351" s="36"/>
      <c r="D351" s="199" t="s">
        <v>137</v>
      </c>
      <c r="E351" s="36"/>
      <c r="F351" s="200" t="s">
        <v>348</v>
      </c>
      <c r="G351" s="36"/>
      <c r="H351" s="36"/>
      <c r="I351" s="201"/>
      <c r="J351" s="36"/>
      <c r="K351" s="36"/>
      <c r="L351" s="39"/>
      <c r="M351" s="202"/>
      <c r="N351" s="203"/>
      <c r="O351" s="71"/>
      <c r="P351" s="71"/>
      <c r="Q351" s="71"/>
      <c r="R351" s="71"/>
      <c r="S351" s="71"/>
      <c r="T351" s="72"/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T351" s="17" t="s">
        <v>137</v>
      </c>
      <c r="AU351" s="17" t="s">
        <v>90</v>
      </c>
    </row>
    <row r="352" spans="1:65" s="13" customFormat="1" ht="11.25">
      <c r="B352" s="204"/>
      <c r="C352" s="205"/>
      <c r="D352" s="199" t="s">
        <v>139</v>
      </c>
      <c r="E352" s="206" t="s">
        <v>1</v>
      </c>
      <c r="F352" s="207" t="s">
        <v>350</v>
      </c>
      <c r="G352" s="205"/>
      <c r="H352" s="206" t="s">
        <v>1</v>
      </c>
      <c r="I352" s="208"/>
      <c r="J352" s="205"/>
      <c r="K352" s="205"/>
      <c r="L352" s="209"/>
      <c r="M352" s="210"/>
      <c r="N352" s="211"/>
      <c r="O352" s="211"/>
      <c r="P352" s="211"/>
      <c r="Q352" s="211"/>
      <c r="R352" s="211"/>
      <c r="S352" s="211"/>
      <c r="T352" s="212"/>
      <c r="AT352" s="213" t="s">
        <v>139</v>
      </c>
      <c r="AU352" s="213" t="s">
        <v>90</v>
      </c>
      <c r="AV352" s="13" t="s">
        <v>88</v>
      </c>
      <c r="AW352" s="13" t="s">
        <v>36</v>
      </c>
      <c r="AX352" s="13" t="s">
        <v>80</v>
      </c>
      <c r="AY352" s="213" t="s">
        <v>128</v>
      </c>
    </row>
    <row r="353" spans="1:65" s="14" customFormat="1" ht="11.25">
      <c r="B353" s="214"/>
      <c r="C353" s="215"/>
      <c r="D353" s="199" t="s">
        <v>139</v>
      </c>
      <c r="E353" s="216" t="s">
        <v>1</v>
      </c>
      <c r="F353" s="217" t="s">
        <v>90</v>
      </c>
      <c r="G353" s="215"/>
      <c r="H353" s="218">
        <v>2</v>
      </c>
      <c r="I353" s="219"/>
      <c r="J353" s="215"/>
      <c r="K353" s="215"/>
      <c r="L353" s="220"/>
      <c r="M353" s="221"/>
      <c r="N353" s="222"/>
      <c r="O353" s="222"/>
      <c r="P353" s="222"/>
      <c r="Q353" s="222"/>
      <c r="R353" s="222"/>
      <c r="S353" s="222"/>
      <c r="T353" s="223"/>
      <c r="AT353" s="224" t="s">
        <v>139</v>
      </c>
      <c r="AU353" s="224" t="s">
        <v>90</v>
      </c>
      <c r="AV353" s="14" t="s">
        <v>90</v>
      </c>
      <c r="AW353" s="14" t="s">
        <v>36</v>
      </c>
      <c r="AX353" s="14" t="s">
        <v>88</v>
      </c>
      <c r="AY353" s="224" t="s">
        <v>128</v>
      </c>
    </row>
    <row r="354" spans="1:65" s="2" customFormat="1" ht="16.5" customHeight="1">
      <c r="A354" s="34"/>
      <c r="B354" s="35"/>
      <c r="C354" s="236" t="s">
        <v>351</v>
      </c>
      <c r="D354" s="236" t="s">
        <v>296</v>
      </c>
      <c r="E354" s="237" t="s">
        <v>352</v>
      </c>
      <c r="F354" s="238" t="s">
        <v>353</v>
      </c>
      <c r="G354" s="239" t="s">
        <v>199</v>
      </c>
      <c r="H354" s="240">
        <v>1</v>
      </c>
      <c r="I354" s="241"/>
      <c r="J354" s="242">
        <f>ROUND(I354*H354,2)</f>
        <v>0</v>
      </c>
      <c r="K354" s="238" t="s">
        <v>1</v>
      </c>
      <c r="L354" s="243"/>
      <c r="M354" s="244" t="s">
        <v>1</v>
      </c>
      <c r="N354" s="245" t="s">
        <v>45</v>
      </c>
      <c r="O354" s="71"/>
      <c r="P354" s="195">
        <f>O354*H354</f>
        <v>0</v>
      </c>
      <c r="Q354" s="195">
        <v>0.04</v>
      </c>
      <c r="R354" s="195">
        <f>Q354*H354</f>
        <v>0.04</v>
      </c>
      <c r="S354" s="195">
        <v>0</v>
      </c>
      <c r="T354" s="196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197" t="s">
        <v>196</v>
      </c>
      <c r="AT354" s="197" t="s">
        <v>296</v>
      </c>
      <c r="AU354" s="197" t="s">
        <v>90</v>
      </c>
      <c r="AY354" s="17" t="s">
        <v>128</v>
      </c>
      <c r="BE354" s="198">
        <f>IF(N354="základní",J354,0)</f>
        <v>0</v>
      </c>
      <c r="BF354" s="198">
        <f>IF(N354="snížená",J354,0)</f>
        <v>0</v>
      </c>
      <c r="BG354" s="198">
        <f>IF(N354="zákl. přenesená",J354,0)</f>
        <v>0</v>
      </c>
      <c r="BH354" s="198">
        <f>IF(N354="sníž. přenesená",J354,0)</f>
        <v>0</v>
      </c>
      <c r="BI354" s="198">
        <f>IF(N354="nulová",J354,0)</f>
        <v>0</v>
      </c>
      <c r="BJ354" s="17" t="s">
        <v>88</v>
      </c>
      <c r="BK354" s="198">
        <f>ROUND(I354*H354,2)</f>
        <v>0</v>
      </c>
      <c r="BL354" s="17" t="s">
        <v>135</v>
      </c>
      <c r="BM354" s="197" t="s">
        <v>354</v>
      </c>
    </row>
    <row r="355" spans="1:65" s="2" customFormat="1" ht="11.25">
      <c r="A355" s="34"/>
      <c r="B355" s="35"/>
      <c r="C355" s="36"/>
      <c r="D355" s="199" t="s">
        <v>137</v>
      </c>
      <c r="E355" s="36"/>
      <c r="F355" s="200" t="s">
        <v>353</v>
      </c>
      <c r="G355" s="36"/>
      <c r="H355" s="36"/>
      <c r="I355" s="201"/>
      <c r="J355" s="36"/>
      <c r="K355" s="36"/>
      <c r="L355" s="39"/>
      <c r="M355" s="202"/>
      <c r="N355" s="203"/>
      <c r="O355" s="71"/>
      <c r="P355" s="71"/>
      <c r="Q355" s="71"/>
      <c r="R355" s="71"/>
      <c r="S355" s="71"/>
      <c r="T355" s="72"/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T355" s="17" t="s">
        <v>137</v>
      </c>
      <c r="AU355" s="17" t="s">
        <v>90</v>
      </c>
    </row>
    <row r="356" spans="1:65" s="13" customFormat="1" ht="11.25">
      <c r="B356" s="204"/>
      <c r="C356" s="205"/>
      <c r="D356" s="199" t="s">
        <v>139</v>
      </c>
      <c r="E356" s="206" t="s">
        <v>1</v>
      </c>
      <c r="F356" s="207" t="s">
        <v>350</v>
      </c>
      <c r="G356" s="205"/>
      <c r="H356" s="206" t="s">
        <v>1</v>
      </c>
      <c r="I356" s="208"/>
      <c r="J356" s="205"/>
      <c r="K356" s="205"/>
      <c r="L356" s="209"/>
      <c r="M356" s="210"/>
      <c r="N356" s="211"/>
      <c r="O356" s="211"/>
      <c r="P356" s="211"/>
      <c r="Q356" s="211"/>
      <c r="R356" s="211"/>
      <c r="S356" s="211"/>
      <c r="T356" s="212"/>
      <c r="AT356" s="213" t="s">
        <v>139</v>
      </c>
      <c r="AU356" s="213" t="s">
        <v>90</v>
      </c>
      <c r="AV356" s="13" t="s">
        <v>88</v>
      </c>
      <c r="AW356" s="13" t="s">
        <v>36</v>
      </c>
      <c r="AX356" s="13" t="s">
        <v>80</v>
      </c>
      <c r="AY356" s="213" t="s">
        <v>128</v>
      </c>
    </row>
    <row r="357" spans="1:65" s="14" customFormat="1" ht="11.25">
      <c r="B357" s="214"/>
      <c r="C357" s="215"/>
      <c r="D357" s="199" t="s">
        <v>139</v>
      </c>
      <c r="E357" s="216" t="s">
        <v>1</v>
      </c>
      <c r="F357" s="217" t="s">
        <v>88</v>
      </c>
      <c r="G357" s="215"/>
      <c r="H357" s="218">
        <v>1</v>
      </c>
      <c r="I357" s="219"/>
      <c r="J357" s="215"/>
      <c r="K357" s="215"/>
      <c r="L357" s="220"/>
      <c r="M357" s="221"/>
      <c r="N357" s="222"/>
      <c r="O357" s="222"/>
      <c r="P357" s="222"/>
      <c r="Q357" s="222"/>
      <c r="R357" s="222"/>
      <c r="S357" s="222"/>
      <c r="T357" s="223"/>
      <c r="AT357" s="224" t="s">
        <v>139</v>
      </c>
      <c r="AU357" s="224" t="s">
        <v>90</v>
      </c>
      <c r="AV357" s="14" t="s">
        <v>90</v>
      </c>
      <c r="AW357" s="14" t="s">
        <v>36</v>
      </c>
      <c r="AX357" s="14" t="s">
        <v>88</v>
      </c>
      <c r="AY357" s="224" t="s">
        <v>128</v>
      </c>
    </row>
    <row r="358" spans="1:65" s="2" customFormat="1" ht="16.5" customHeight="1">
      <c r="A358" s="34"/>
      <c r="B358" s="35"/>
      <c r="C358" s="236" t="s">
        <v>355</v>
      </c>
      <c r="D358" s="236" t="s">
        <v>296</v>
      </c>
      <c r="E358" s="237" t="s">
        <v>356</v>
      </c>
      <c r="F358" s="238" t="s">
        <v>357</v>
      </c>
      <c r="G358" s="239" t="s">
        <v>199</v>
      </c>
      <c r="H358" s="240">
        <v>1</v>
      </c>
      <c r="I358" s="241"/>
      <c r="J358" s="242">
        <f>ROUND(I358*H358,2)</f>
        <v>0</v>
      </c>
      <c r="K358" s="238" t="s">
        <v>1</v>
      </c>
      <c r="L358" s="243"/>
      <c r="M358" s="244" t="s">
        <v>1</v>
      </c>
      <c r="N358" s="245" t="s">
        <v>45</v>
      </c>
      <c r="O358" s="71"/>
      <c r="P358" s="195">
        <f>O358*H358</f>
        <v>0</v>
      </c>
      <c r="Q358" s="195">
        <v>6.8000000000000005E-2</v>
      </c>
      <c r="R358" s="195">
        <f>Q358*H358</f>
        <v>6.8000000000000005E-2</v>
      </c>
      <c r="S358" s="195">
        <v>0</v>
      </c>
      <c r="T358" s="196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197" t="s">
        <v>196</v>
      </c>
      <c r="AT358" s="197" t="s">
        <v>296</v>
      </c>
      <c r="AU358" s="197" t="s">
        <v>90</v>
      </c>
      <c r="AY358" s="17" t="s">
        <v>128</v>
      </c>
      <c r="BE358" s="198">
        <f>IF(N358="základní",J358,0)</f>
        <v>0</v>
      </c>
      <c r="BF358" s="198">
        <f>IF(N358="snížená",J358,0)</f>
        <v>0</v>
      </c>
      <c r="BG358" s="198">
        <f>IF(N358="zákl. přenesená",J358,0)</f>
        <v>0</v>
      </c>
      <c r="BH358" s="198">
        <f>IF(N358="sníž. přenesená",J358,0)</f>
        <v>0</v>
      </c>
      <c r="BI358" s="198">
        <f>IF(N358="nulová",J358,0)</f>
        <v>0</v>
      </c>
      <c r="BJ358" s="17" t="s">
        <v>88</v>
      </c>
      <c r="BK358" s="198">
        <f>ROUND(I358*H358,2)</f>
        <v>0</v>
      </c>
      <c r="BL358" s="17" t="s">
        <v>135</v>
      </c>
      <c r="BM358" s="197" t="s">
        <v>358</v>
      </c>
    </row>
    <row r="359" spans="1:65" s="2" customFormat="1" ht="11.25">
      <c r="A359" s="34"/>
      <c r="B359" s="35"/>
      <c r="C359" s="36"/>
      <c r="D359" s="199" t="s">
        <v>137</v>
      </c>
      <c r="E359" s="36"/>
      <c r="F359" s="200" t="s">
        <v>357</v>
      </c>
      <c r="G359" s="36"/>
      <c r="H359" s="36"/>
      <c r="I359" s="201"/>
      <c r="J359" s="36"/>
      <c r="K359" s="36"/>
      <c r="L359" s="39"/>
      <c r="M359" s="202"/>
      <c r="N359" s="203"/>
      <c r="O359" s="71"/>
      <c r="P359" s="71"/>
      <c r="Q359" s="71"/>
      <c r="R359" s="71"/>
      <c r="S359" s="71"/>
      <c r="T359" s="72"/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T359" s="17" t="s">
        <v>137</v>
      </c>
      <c r="AU359" s="17" t="s">
        <v>90</v>
      </c>
    </row>
    <row r="360" spans="1:65" s="13" customFormat="1" ht="11.25">
      <c r="B360" s="204"/>
      <c r="C360" s="205"/>
      <c r="D360" s="199" t="s">
        <v>139</v>
      </c>
      <c r="E360" s="206" t="s">
        <v>1</v>
      </c>
      <c r="F360" s="207" t="s">
        <v>350</v>
      </c>
      <c r="G360" s="205"/>
      <c r="H360" s="206" t="s">
        <v>1</v>
      </c>
      <c r="I360" s="208"/>
      <c r="J360" s="205"/>
      <c r="K360" s="205"/>
      <c r="L360" s="209"/>
      <c r="M360" s="210"/>
      <c r="N360" s="211"/>
      <c r="O360" s="211"/>
      <c r="P360" s="211"/>
      <c r="Q360" s="211"/>
      <c r="R360" s="211"/>
      <c r="S360" s="211"/>
      <c r="T360" s="212"/>
      <c r="AT360" s="213" t="s">
        <v>139</v>
      </c>
      <c r="AU360" s="213" t="s">
        <v>90</v>
      </c>
      <c r="AV360" s="13" t="s">
        <v>88</v>
      </c>
      <c r="AW360" s="13" t="s">
        <v>36</v>
      </c>
      <c r="AX360" s="13" t="s">
        <v>80</v>
      </c>
      <c r="AY360" s="213" t="s">
        <v>128</v>
      </c>
    </row>
    <row r="361" spans="1:65" s="14" customFormat="1" ht="11.25">
      <c r="B361" s="214"/>
      <c r="C361" s="215"/>
      <c r="D361" s="199" t="s">
        <v>139</v>
      </c>
      <c r="E361" s="216" t="s">
        <v>1</v>
      </c>
      <c r="F361" s="217" t="s">
        <v>88</v>
      </c>
      <c r="G361" s="215"/>
      <c r="H361" s="218">
        <v>1</v>
      </c>
      <c r="I361" s="219"/>
      <c r="J361" s="215"/>
      <c r="K361" s="215"/>
      <c r="L361" s="220"/>
      <c r="M361" s="221"/>
      <c r="N361" s="222"/>
      <c r="O361" s="222"/>
      <c r="P361" s="222"/>
      <c r="Q361" s="222"/>
      <c r="R361" s="222"/>
      <c r="S361" s="222"/>
      <c r="T361" s="223"/>
      <c r="AT361" s="224" t="s">
        <v>139</v>
      </c>
      <c r="AU361" s="224" t="s">
        <v>90</v>
      </c>
      <c r="AV361" s="14" t="s">
        <v>90</v>
      </c>
      <c r="AW361" s="14" t="s">
        <v>36</v>
      </c>
      <c r="AX361" s="14" t="s">
        <v>88</v>
      </c>
      <c r="AY361" s="224" t="s">
        <v>128</v>
      </c>
    </row>
    <row r="362" spans="1:65" s="2" customFormat="1" ht="24.2" customHeight="1">
      <c r="A362" s="34"/>
      <c r="B362" s="35"/>
      <c r="C362" s="186" t="s">
        <v>359</v>
      </c>
      <c r="D362" s="186" t="s">
        <v>130</v>
      </c>
      <c r="E362" s="187" t="s">
        <v>360</v>
      </c>
      <c r="F362" s="188" t="s">
        <v>361</v>
      </c>
      <c r="G362" s="189" t="s">
        <v>238</v>
      </c>
      <c r="H362" s="190">
        <v>0.22500000000000001</v>
      </c>
      <c r="I362" s="191"/>
      <c r="J362" s="192">
        <f>ROUND(I362*H362,2)</f>
        <v>0</v>
      </c>
      <c r="K362" s="188" t="s">
        <v>1</v>
      </c>
      <c r="L362" s="39"/>
      <c r="M362" s="193" t="s">
        <v>1</v>
      </c>
      <c r="N362" s="194" t="s">
        <v>45</v>
      </c>
      <c r="O362" s="71"/>
      <c r="P362" s="195">
        <f>O362*H362</f>
        <v>0</v>
      </c>
      <c r="Q362" s="195">
        <v>0</v>
      </c>
      <c r="R362" s="195">
        <f>Q362*H362</f>
        <v>0</v>
      </c>
      <c r="S362" s="195">
        <v>0</v>
      </c>
      <c r="T362" s="196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197" t="s">
        <v>135</v>
      </c>
      <c r="AT362" s="197" t="s">
        <v>130</v>
      </c>
      <c r="AU362" s="197" t="s">
        <v>90</v>
      </c>
      <c r="AY362" s="17" t="s">
        <v>128</v>
      </c>
      <c r="BE362" s="198">
        <f>IF(N362="základní",J362,0)</f>
        <v>0</v>
      </c>
      <c r="BF362" s="198">
        <f>IF(N362="snížená",J362,0)</f>
        <v>0</v>
      </c>
      <c r="BG362" s="198">
        <f>IF(N362="zákl. přenesená",J362,0)</f>
        <v>0</v>
      </c>
      <c r="BH362" s="198">
        <f>IF(N362="sníž. přenesená",J362,0)</f>
        <v>0</v>
      </c>
      <c r="BI362" s="198">
        <f>IF(N362="nulová",J362,0)</f>
        <v>0</v>
      </c>
      <c r="BJ362" s="17" t="s">
        <v>88</v>
      </c>
      <c r="BK362" s="198">
        <f>ROUND(I362*H362,2)</f>
        <v>0</v>
      </c>
      <c r="BL362" s="17" t="s">
        <v>135</v>
      </c>
      <c r="BM362" s="197" t="s">
        <v>362</v>
      </c>
    </row>
    <row r="363" spans="1:65" s="2" customFormat="1" ht="11.25">
      <c r="A363" s="34"/>
      <c r="B363" s="35"/>
      <c r="C363" s="36"/>
      <c r="D363" s="199" t="s">
        <v>137</v>
      </c>
      <c r="E363" s="36"/>
      <c r="F363" s="200" t="s">
        <v>361</v>
      </c>
      <c r="G363" s="36"/>
      <c r="H363" s="36"/>
      <c r="I363" s="201"/>
      <c r="J363" s="36"/>
      <c r="K363" s="36"/>
      <c r="L363" s="39"/>
      <c r="M363" s="202"/>
      <c r="N363" s="203"/>
      <c r="O363" s="71"/>
      <c r="P363" s="71"/>
      <c r="Q363" s="71"/>
      <c r="R363" s="71"/>
      <c r="S363" s="71"/>
      <c r="T363" s="72"/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T363" s="17" t="s">
        <v>137</v>
      </c>
      <c r="AU363" s="17" t="s">
        <v>90</v>
      </c>
    </row>
    <row r="364" spans="1:65" s="13" customFormat="1" ht="11.25">
      <c r="B364" s="204"/>
      <c r="C364" s="205"/>
      <c r="D364" s="199" t="s">
        <v>139</v>
      </c>
      <c r="E364" s="206" t="s">
        <v>1</v>
      </c>
      <c r="F364" s="207" t="s">
        <v>363</v>
      </c>
      <c r="G364" s="205"/>
      <c r="H364" s="206" t="s">
        <v>1</v>
      </c>
      <c r="I364" s="208"/>
      <c r="J364" s="205"/>
      <c r="K364" s="205"/>
      <c r="L364" s="209"/>
      <c r="M364" s="210"/>
      <c r="N364" s="211"/>
      <c r="O364" s="211"/>
      <c r="P364" s="211"/>
      <c r="Q364" s="211"/>
      <c r="R364" s="211"/>
      <c r="S364" s="211"/>
      <c r="T364" s="212"/>
      <c r="AT364" s="213" t="s">
        <v>139</v>
      </c>
      <c r="AU364" s="213" t="s">
        <v>90</v>
      </c>
      <c r="AV364" s="13" t="s">
        <v>88</v>
      </c>
      <c r="AW364" s="13" t="s">
        <v>36</v>
      </c>
      <c r="AX364" s="13" t="s">
        <v>80</v>
      </c>
      <c r="AY364" s="213" t="s">
        <v>128</v>
      </c>
    </row>
    <row r="365" spans="1:65" s="13" customFormat="1" ht="11.25">
      <c r="B365" s="204"/>
      <c r="C365" s="205"/>
      <c r="D365" s="199" t="s">
        <v>139</v>
      </c>
      <c r="E365" s="206" t="s">
        <v>1</v>
      </c>
      <c r="F365" s="207" t="s">
        <v>364</v>
      </c>
      <c r="G365" s="205"/>
      <c r="H365" s="206" t="s">
        <v>1</v>
      </c>
      <c r="I365" s="208"/>
      <c r="J365" s="205"/>
      <c r="K365" s="205"/>
      <c r="L365" s="209"/>
      <c r="M365" s="210"/>
      <c r="N365" s="211"/>
      <c r="O365" s="211"/>
      <c r="P365" s="211"/>
      <c r="Q365" s="211"/>
      <c r="R365" s="211"/>
      <c r="S365" s="211"/>
      <c r="T365" s="212"/>
      <c r="AT365" s="213" t="s">
        <v>139</v>
      </c>
      <c r="AU365" s="213" t="s">
        <v>90</v>
      </c>
      <c r="AV365" s="13" t="s">
        <v>88</v>
      </c>
      <c r="AW365" s="13" t="s">
        <v>36</v>
      </c>
      <c r="AX365" s="13" t="s">
        <v>80</v>
      </c>
      <c r="AY365" s="213" t="s">
        <v>128</v>
      </c>
    </row>
    <row r="366" spans="1:65" s="13" customFormat="1" ht="11.25">
      <c r="B366" s="204"/>
      <c r="C366" s="205"/>
      <c r="D366" s="199" t="s">
        <v>139</v>
      </c>
      <c r="E366" s="206" t="s">
        <v>1</v>
      </c>
      <c r="F366" s="207" t="s">
        <v>141</v>
      </c>
      <c r="G366" s="205"/>
      <c r="H366" s="206" t="s">
        <v>1</v>
      </c>
      <c r="I366" s="208"/>
      <c r="J366" s="205"/>
      <c r="K366" s="205"/>
      <c r="L366" s="209"/>
      <c r="M366" s="210"/>
      <c r="N366" s="211"/>
      <c r="O366" s="211"/>
      <c r="P366" s="211"/>
      <c r="Q366" s="211"/>
      <c r="R366" s="211"/>
      <c r="S366" s="211"/>
      <c r="T366" s="212"/>
      <c r="AT366" s="213" t="s">
        <v>139</v>
      </c>
      <c r="AU366" s="213" t="s">
        <v>90</v>
      </c>
      <c r="AV366" s="13" t="s">
        <v>88</v>
      </c>
      <c r="AW366" s="13" t="s">
        <v>36</v>
      </c>
      <c r="AX366" s="13" t="s">
        <v>80</v>
      </c>
      <c r="AY366" s="213" t="s">
        <v>128</v>
      </c>
    </row>
    <row r="367" spans="1:65" s="14" customFormat="1" ht="11.25">
      <c r="B367" s="214"/>
      <c r="C367" s="215"/>
      <c r="D367" s="199" t="s">
        <v>139</v>
      </c>
      <c r="E367" s="216" t="s">
        <v>1</v>
      </c>
      <c r="F367" s="217" t="s">
        <v>365</v>
      </c>
      <c r="G367" s="215"/>
      <c r="H367" s="218">
        <v>0.22500000000000001</v>
      </c>
      <c r="I367" s="219"/>
      <c r="J367" s="215"/>
      <c r="K367" s="215"/>
      <c r="L367" s="220"/>
      <c r="M367" s="221"/>
      <c r="N367" s="222"/>
      <c r="O367" s="222"/>
      <c r="P367" s="222"/>
      <c r="Q367" s="222"/>
      <c r="R367" s="222"/>
      <c r="S367" s="222"/>
      <c r="T367" s="223"/>
      <c r="AT367" s="224" t="s">
        <v>139</v>
      </c>
      <c r="AU367" s="224" t="s">
        <v>90</v>
      </c>
      <c r="AV367" s="14" t="s">
        <v>90</v>
      </c>
      <c r="AW367" s="14" t="s">
        <v>36</v>
      </c>
      <c r="AX367" s="14" t="s">
        <v>80</v>
      </c>
      <c r="AY367" s="224" t="s">
        <v>128</v>
      </c>
    </row>
    <row r="368" spans="1:65" s="15" customFormat="1" ht="11.25">
      <c r="B368" s="225"/>
      <c r="C368" s="226"/>
      <c r="D368" s="199" t="s">
        <v>139</v>
      </c>
      <c r="E368" s="227" t="s">
        <v>1</v>
      </c>
      <c r="F368" s="228" t="s">
        <v>147</v>
      </c>
      <c r="G368" s="226"/>
      <c r="H368" s="229">
        <v>0.22500000000000001</v>
      </c>
      <c r="I368" s="230"/>
      <c r="J368" s="226"/>
      <c r="K368" s="226"/>
      <c r="L368" s="231"/>
      <c r="M368" s="232"/>
      <c r="N368" s="233"/>
      <c r="O368" s="233"/>
      <c r="P368" s="233"/>
      <c r="Q368" s="233"/>
      <c r="R368" s="233"/>
      <c r="S368" s="233"/>
      <c r="T368" s="234"/>
      <c r="AT368" s="235" t="s">
        <v>139</v>
      </c>
      <c r="AU368" s="235" t="s">
        <v>90</v>
      </c>
      <c r="AV368" s="15" t="s">
        <v>135</v>
      </c>
      <c r="AW368" s="15" t="s">
        <v>36</v>
      </c>
      <c r="AX368" s="15" t="s">
        <v>88</v>
      </c>
      <c r="AY368" s="235" t="s">
        <v>128</v>
      </c>
    </row>
    <row r="369" spans="1:65" s="2" customFormat="1" ht="24.2" customHeight="1">
      <c r="A369" s="34"/>
      <c r="B369" s="35"/>
      <c r="C369" s="186" t="s">
        <v>366</v>
      </c>
      <c r="D369" s="186" t="s">
        <v>130</v>
      </c>
      <c r="E369" s="187" t="s">
        <v>367</v>
      </c>
      <c r="F369" s="188" t="s">
        <v>368</v>
      </c>
      <c r="G369" s="189" t="s">
        <v>133</v>
      </c>
      <c r="H369" s="190">
        <v>0.6</v>
      </c>
      <c r="I369" s="191"/>
      <c r="J369" s="192">
        <f>ROUND(I369*H369,2)</f>
        <v>0</v>
      </c>
      <c r="K369" s="188" t="s">
        <v>1</v>
      </c>
      <c r="L369" s="39"/>
      <c r="M369" s="193" t="s">
        <v>1</v>
      </c>
      <c r="N369" s="194" t="s">
        <v>45</v>
      </c>
      <c r="O369" s="71"/>
      <c r="P369" s="195">
        <f>O369*H369</f>
        <v>0</v>
      </c>
      <c r="Q369" s="195">
        <v>6.3200000000000001E-3</v>
      </c>
      <c r="R369" s="195">
        <f>Q369*H369</f>
        <v>3.7919999999999998E-3</v>
      </c>
      <c r="S369" s="195">
        <v>0</v>
      </c>
      <c r="T369" s="196">
        <f>S369*H369</f>
        <v>0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197" t="s">
        <v>135</v>
      </c>
      <c r="AT369" s="197" t="s">
        <v>130</v>
      </c>
      <c r="AU369" s="197" t="s">
        <v>90</v>
      </c>
      <c r="AY369" s="17" t="s">
        <v>128</v>
      </c>
      <c r="BE369" s="198">
        <f>IF(N369="základní",J369,0)</f>
        <v>0</v>
      </c>
      <c r="BF369" s="198">
        <f>IF(N369="snížená",J369,0)</f>
        <v>0</v>
      </c>
      <c r="BG369" s="198">
        <f>IF(N369="zákl. přenesená",J369,0)</f>
        <v>0</v>
      </c>
      <c r="BH369" s="198">
        <f>IF(N369="sníž. přenesená",J369,0)</f>
        <v>0</v>
      </c>
      <c r="BI369" s="198">
        <f>IF(N369="nulová",J369,0)</f>
        <v>0</v>
      </c>
      <c r="BJ369" s="17" t="s">
        <v>88</v>
      </c>
      <c r="BK369" s="198">
        <f>ROUND(I369*H369,2)</f>
        <v>0</v>
      </c>
      <c r="BL369" s="17" t="s">
        <v>135</v>
      </c>
      <c r="BM369" s="197" t="s">
        <v>369</v>
      </c>
    </row>
    <row r="370" spans="1:65" s="2" customFormat="1" ht="19.5">
      <c r="A370" s="34"/>
      <c r="B370" s="35"/>
      <c r="C370" s="36"/>
      <c r="D370" s="199" t="s">
        <v>137</v>
      </c>
      <c r="E370" s="36"/>
      <c r="F370" s="200" t="s">
        <v>368</v>
      </c>
      <c r="G370" s="36"/>
      <c r="H370" s="36"/>
      <c r="I370" s="201"/>
      <c r="J370" s="36"/>
      <c r="K370" s="36"/>
      <c r="L370" s="39"/>
      <c r="M370" s="202"/>
      <c r="N370" s="203"/>
      <c r="O370" s="71"/>
      <c r="P370" s="71"/>
      <c r="Q370" s="71"/>
      <c r="R370" s="71"/>
      <c r="S370" s="71"/>
      <c r="T370" s="72"/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T370" s="17" t="s">
        <v>137</v>
      </c>
      <c r="AU370" s="17" t="s">
        <v>90</v>
      </c>
    </row>
    <row r="371" spans="1:65" s="13" customFormat="1" ht="11.25">
      <c r="B371" s="204"/>
      <c r="C371" s="205"/>
      <c r="D371" s="199" t="s">
        <v>139</v>
      </c>
      <c r="E371" s="206" t="s">
        <v>1</v>
      </c>
      <c r="F371" s="207" t="s">
        <v>370</v>
      </c>
      <c r="G371" s="205"/>
      <c r="H371" s="206" t="s">
        <v>1</v>
      </c>
      <c r="I371" s="208"/>
      <c r="J371" s="205"/>
      <c r="K371" s="205"/>
      <c r="L371" s="209"/>
      <c r="M371" s="210"/>
      <c r="N371" s="211"/>
      <c r="O371" s="211"/>
      <c r="P371" s="211"/>
      <c r="Q371" s="211"/>
      <c r="R371" s="211"/>
      <c r="S371" s="211"/>
      <c r="T371" s="212"/>
      <c r="AT371" s="213" t="s">
        <v>139</v>
      </c>
      <c r="AU371" s="213" t="s">
        <v>90</v>
      </c>
      <c r="AV371" s="13" t="s">
        <v>88</v>
      </c>
      <c r="AW371" s="13" t="s">
        <v>36</v>
      </c>
      <c r="AX371" s="13" t="s">
        <v>80</v>
      </c>
      <c r="AY371" s="213" t="s">
        <v>128</v>
      </c>
    </row>
    <row r="372" spans="1:65" s="13" customFormat="1" ht="11.25">
      <c r="B372" s="204"/>
      <c r="C372" s="205"/>
      <c r="D372" s="199" t="s">
        <v>139</v>
      </c>
      <c r="E372" s="206" t="s">
        <v>1</v>
      </c>
      <c r="F372" s="207" t="s">
        <v>364</v>
      </c>
      <c r="G372" s="205"/>
      <c r="H372" s="206" t="s">
        <v>1</v>
      </c>
      <c r="I372" s="208"/>
      <c r="J372" s="205"/>
      <c r="K372" s="205"/>
      <c r="L372" s="209"/>
      <c r="M372" s="210"/>
      <c r="N372" s="211"/>
      <c r="O372" s="211"/>
      <c r="P372" s="211"/>
      <c r="Q372" s="211"/>
      <c r="R372" s="211"/>
      <c r="S372" s="211"/>
      <c r="T372" s="212"/>
      <c r="AT372" s="213" t="s">
        <v>139</v>
      </c>
      <c r="AU372" s="213" t="s">
        <v>90</v>
      </c>
      <c r="AV372" s="13" t="s">
        <v>88</v>
      </c>
      <c r="AW372" s="13" t="s">
        <v>36</v>
      </c>
      <c r="AX372" s="13" t="s">
        <v>80</v>
      </c>
      <c r="AY372" s="213" t="s">
        <v>128</v>
      </c>
    </row>
    <row r="373" spans="1:65" s="14" customFormat="1" ht="11.25">
      <c r="B373" s="214"/>
      <c r="C373" s="215"/>
      <c r="D373" s="199" t="s">
        <v>139</v>
      </c>
      <c r="E373" s="216" t="s">
        <v>1</v>
      </c>
      <c r="F373" s="217" t="s">
        <v>371</v>
      </c>
      <c r="G373" s="215"/>
      <c r="H373" s="218">
        <v>0.6</v>
      </c>
      <c r="I373" s="219"/>
      <c r="J373" s="215"/>
      <c r="K373" s="215"/>
      <c r="L373" s="220"/>
      <c r="M373" s="221"/>
      <c r="N373" s="222"/>
      <c r="O373" s="222"/>
      <c r="P373" s="222"/>
      <c r="Q373" s="222"/>
      <c r="R373" s="222"/>
      <c r="S373" s="222"/>
      <c r="T373" s="223"/>
      <c r="AT373" s="224" t="s">
        <v>139</v>
      </c>
      <c r="AU373" s="224" t="s">
        <v>90</v>
      </c>
      <c r="AV373" s="14" t="s">
        <v>90</v>
      </c>
      <c r="AW373" s="14" t="s">
        <v>36</v>
      </c>
      <c r="AX373" s="14" t="s">
        <v>80</v>
      </c>
      <c r="AY373" s="224" t="s">
        <v>128</v>
      </c>
    </row>
    <row r="374" spans="1:65" s="15" customFormat="1" ht="11.25">
      <c r="B374" s="225"/>
      <c r="C374" s="226"/>
      <c r="D374" s="199" t="s">
        <v>139</v>
      </c>
      <c r="E374" s="227" t="s">
        <v>1</v>
      </c>
      <c r="F374" s="228" t="s">
        <v>147</v>
      </c>
      <c r="G374" s="226"/>
      <c r="H374" s="229">
        <v>0.6</v>
      </c>
      <c r="I374" s="230"/>
      <c r="J374" s="226"/>
      <c r="K374" s="226"/>
      <c r="L374" s="231"/>
      <c r="M374" s="232"/>
      <c r="N374" s="233"/>
      <c r="O374" s="233"/>
      <c r="P374" s="233"/>
      <c r="Q374" s="233"/>
      <c r="R374" s="233"/>
      <c r="S374" s="233"/>
      <c r="T374" s="234"/>
      <c r="AT374" s="235" t="s">
        <v>139</v>
      </c>
      <c r="AU374" s="235" t="s">
        <v>90</v>
      </c>
      <c r="AV374" s="15" t="s">
        <v>135</v>
      </c>
      <c r="AW374" s="15" t="s">
        <v>36</v>
      </c>
      <c r="AX374" s="15" t="s">
        <v>88</v>
      </c>
      <c r="AY374" s="235" t="s">
        <v>128</v>
      </c>
    </row>
    <row r="375" spans="1:65" s="12" customFormat="1" ht="22.9" customHeight="1">
      <c r="B375" s="170"/>
      <c r="C375" s="171"/>
      <c r="D375" s="172" t="s">
        <v>79</v>
      </c>
      <c r="E375" s="184" t="s">
        <v>172</v>
      </c>
      <c r="F375" s="184" t="s">
        <v>372</v>
      </c>
      <c r="G375" s="171"/>
      <c r="H375" s="171"/>
      <c r="I375" s="174"/>
      <c r="J375" s="185">
        <f>BK375</f>
        <v>0</v>
      </c>
      <c r="K375" s="171"/>
      <c r="L375" s="176"/>
      <c r="M375" s="177"/>
      <c r="N375" s="178"/>
      <c r="O375" s="178"/>
      <c r="P375" s="179">
        <f>SUM(P376:P421)</f>
        <v>0</v>
      </c>
      <c r="Q375" s="178"/>
      <c r="R375" s="179">
        <f>SUM(R376:R421)</f>
        <v>63.343729999999994</v>
      </c>
      <c r="S375" s="178"/>
      <c r="T375" s="180">
        <f>SUM(T376:T421)</f>
        <v>0</v>
      </c>
      <c r="AR375" s="181" t="s">
        <v>88</v>
      </c>
      <c r="AT375" s="182" t="s">
        <v>79</v>
      </c>
      <c r="AU375" s="182" t="s">
        <v>88</v>
      </c>
      <c r="AY375" s="181" t="s">
        <v>128</v>
      </c>
      <c r="BK375" s="183">
        <f>SUM(BK376:BK421)</f>
        <v>0</v>
      </c>
    </row>
    <row r="376" spans="1:65" s="2" customFormat="1" ht="24.2" customHeight="1">
      <c r="A376" s="34"/>
      <c r="B376" s="35"/>
      <c r="C376" s="186" t="s">
        <v>373</v>
      </c>
      <c r="D376" s="186" t="s">
        <v>130</v>
      </c>
      <c r="E376" s="187" t="s">
        <v>374</v>
      </c>
      <c r="F376" s="188" t="s">
        <v>375</v>
      </c>
      <c r="G376" s="189" t="s">
        <v>133</v>
      </c>
      <c r="H376" s="190">
        <v>66.2</v>
      </c>
      <c r="I376" s="191"/>
      <c r="J376" s="192">
        <f>ROUND(I376*H376,2)</f>
        <v>0</v>
      </c>
      <c r="K376" s="188" t="s">
        <v>1</v>
      </c>
      <c r="L376" s="39"/>
      <c r="M376" s="193" t="s">
        <v>1</v>
      </c>
      <c r="N376" s="194" t="s">
        <v>45</v>
      </c>
      <c r="O376" s="71"/>
      <c r="P376" s="195">
        <f>O376*H376</f>
        <v>0</v>
      </c>
      <c r="Q376" s="195">
        <v>0.38313999999999998</v>
      </c>
      <c r="R376" s="195">
        <f>Q376*H376</f>
        <v>25.363868</v>
      </c>
      <c r="S376" s="195">
        <v>0</v>
      </c>
      <c r="T376" s="196">
        <f>S376*H376</f>
        <v>0</v>
      </c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R376" s="197" t="s">
        <v>135</v>
      </c>
      <c r="AT376" s="197" t="s">
        <v>130</v>
      </c>
      <c r="AU376" s="197" t="s">
        <v>90</v>
      </c>
      <c r="AY376" s="17" t="s">
        <v>128</v>
      </c>
      <c r="BE376" s="198">
        <f>IF(N376="základní",J376,0)</f>
        <v>0</v>
      </c>
      <c r="BF376" s="198">
        <f>IF(N376="snížená",J376,0)</f>
        <v>0</v>
      </c>
      <c r="BG376" s="198">
        <f>IF(N376="zákl. přenesená",J376,0)</f>
        <v>0</v>
      </c>
      <c r="BH376" s="198">
        <f>IF(N376="sníž. přenesená",J376,0)</f>
        <v>0</v>
      </c>
      <c r="BI376" s="198">
        <f>IF(N376="nulová",J376,0)</f>
        <v>0</v>
      </c>
      <c r="BJ376" s="17" t="s">
        <v>88</v>
      </c>
      <c r="BK376" s="198">
        <f>ROUND(I376*H376,2)</f>
        <v>0</v>
      </c>
      <c r="BL376" s="17" t="s">
        <v>135</v>
      </c>
      <c r="BM376" s="197" t="s">
        <v>376</v>
      </c>
    </row>
    <row r="377" spans="1:65" s="2" customFormat="1" ht="11.25">
      <c r="A377" s="34"/>
      <c r="B377" s="35"/>
      <c r="C377" s="36"/>
      <c r="D377" s="199" t="s">
        <v>137</v>
      </c>
      <c r="E377" s="36"/>
      <c r="F377" s="200" t="s">
        <v>375</v>
      </c>
      <c r="G377" s="36"/>
      <c r="H377" s="36"/>
      <c r="I377" s="201"/>
      <c r="J377" s="36"/>
      <c r="K377" s="36"/>
      <c r="L377" s="39"/>
      <c r="M377" s="202"/>
      <c r="N377" s="203"/>
      <c r="O377" s="71"/>
      <c r="P377" s="71"/>
      <c r="Q377" s="71"/>
      <c r="R377" s="71"/>
      <c r="S377" s="71"/>
      <c r="T377" s="72"/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T377" s="17" t="s">
        <v>137</v>
      </c>
      <c r="AU377" s="17" t="s">
        <v>90</v>
      </c>
    </row>
    <row r="378" spans="1:65" s="13" customFormat="1" ht="11.25">
      <c r="B378" s="204"/>
      <c r="C378" s="205"/>
      <c r="D378" s="199" t="s">
        <v>139</v>
      </c>
      <c r="E378" s="206" t="s">
        <v>1</v>
      </c>
      <c r="F378" s="207" t="s">
        <v>241</v>
      </c>
      <c r="G378" s="205"/>
      <c r="H378" s="206" t="s">
        <v>1</v>
      </c>
      <c r="I378" s="208"/>
      <c r="J378" s="205"/>
      <c r="K378" s="205"/>
      <c r="L378" s="209"/>
      <c r="M378" s="210"/>
      <c r="N378" s="211"/>
      <c r="O378" s="211"/>
      <c r="P378" s="211"/>
      <c r="Q378" s="211"/>
      <c r="R378" s="211"/>
      <c r="S378" s="211"/>
      <c r="T378" s="212"/>
      <c r="AT378" s="213" t="s">
        <v>139</v>
      </c>
      <c r="AU378" s="213" t="s">
        <v>90</v>
      </c>
      <c r="AV378" s="13" t="s">
        <v>88</v>
      </c>
      <c r="AW378" s="13" t="s">
        <v>36</v>
      </c>
      <c r="AX378" s="13" t="s">
        <v>80</v>
      </c>
      <c r="AY378" s="213" t="s">
        <v>128</v>
      </c>
    </row>
    <row r="379" spans="1:65" s="13" customFormat="1" ht="11.25">
      <c r="B379" s="204"/>
      <c r="C379" s="205"/>
      <c r="D379" s="199" t="s">
        <v>139</v>
      </c>
      <c r="E379" s="206" t="s">
        <v>1</v>
      </c>
      <c r="F379" s="207" t="s">
        <v>141</v>
      </c>
      <c r="G379" s="205"/>
      <c r="H379" s="206" t="s">
        <v>1</v>
      </c>
      <c r="I379" s="208"/>
      <c r="J379" s="205"/>
      <c r="K379" s="205"/>
      <c r="L379" s="209"/>
      <c r="M379" s="210"/>
      <c r="N379" s="211"/>
      <c r="O379" s="211"/>
      <c r="P379" s="211"/>
      <c r="Q379" s="211"/>
      <c r="R379" s="211"/>
      <c r="S379" s="211"/>
      <c r="T379" s="212"/>
      <c r="AT379" s="213" t="s">
        <v>139</v>
      </c>
      <c r="AU379" s="213" t="s">
        <v>90</v>
      </c>
      <c r="AV379" s="13" t="s">
        <v>88</v>
      </c>
      <c r="AW379" s="13" t="s">
        <v>36</v>
      </c>
      <c r="AX379" s="13" t="s">
        <v>80</v>
      </c>
      <c r="AY379" s="213" t="s">
        <v>128</v>
      </c>
    </row>
    <row r="380" spans="1:65" s="14" customFormat="1" ht="11.25">
      <c r="B380" s="214"/>
      <c r="C380" s="215"/>
      <c r="D380" s="199" t="s">
        <v>139</v>
      </c>
      <c r="E380" s="216" t="s">
        <v>1</v>
      </c>
      <c r="F380" s="217" t="s">
        <v>377</v>
      </c>
      <c r="G380" s="215"/>
      <c r="H380" s="218">
        <v>51.2</v>
      </c>
      <c r="I380" s="219"/>
      <c r="J380" s="215"/>
      <c r="K380" s="215"/>
      <c r="L380" s="220"/>
      <c r="M380" s="221"/>
      <c r="N380" s="222"/>
      <c r="O380" s="222"/>
      <c r="P380" s="222"/>
      <c r="Q380" s="222"/>
      <c r="R380" s="222"/>
      <c r="S380" s="222"/>
      <c r="T380" s="223"/>
      <c r="AT380" s="224" t="s">
        <v>139</v>
      </c>
      <c r="AU380" s="224" t="s">
        <v>90</v>
      </c>
      <c r="AV380" s="14" t="s">
        <v>90</v>
      </c>
      <c r="AW380" s="14" t="s">
        <v>36</v>
      </c>
      <c r="AX380" s="14" t="s">
        <v>80</v>
      </c>
      <c r="AY380" s="224" t="s">
        <v>128</v>
      </c>
    </row>
    <row r="381" spans="1:65" s="13" customFormat="1" ht="11.25">
      <c r="B381" s="204"/>
      <c r="C381" s="205"/>
      <c r="D381" s="199" t="s">
        <v>139</v>
      </c>
      <c r="E381" s="206" t="s">
        <v>1</v>
      </c>
      <c r="F381" s="207" t="s">
        <v>143</v>
      </c>
      <c r="G381" s="205"/>
      <c r="H381" s="206" t="s">
        <v>1</v>
      </c>
      <c r="I381" s="208"/>
      <c r="J381" s="205"/>
      <c r="K381" s="205"/>
      <c r="L381" s="209"/>
      <c r="M381" s="210"/>
      <c r="N381" s="211"/>
      <c r="O381" s="211"/>
      <c r="P381" s="211"/>
      <c r="Q381" s="211"/>
      <c r="R381" s="211"/>
      <c r="S381" s="211"/>
      <c r="T381" s="212"/>
      <c r="AT381" s="213" t="s">
        <v>139</v>
      </c>
      <c r="AU381" s="213" t="s">
        <v>90</v>
      </c>
      <c r="AV381" s="13" t="s">
        <v>88</v>
      </c>
      <c r="AW381" s="13" t="s">
        <v>36</v>
      </c>
      <c r="AX381" s="13" t="s">
        <v>80</v>
      </c>
      <c r="AY381" s="213" t="s">
        <v>128</v>
      </c>
    </row>
    <row r="382" spans="1:65" s="14" customFormat="1" ht="11.25">
      <c r="B382" s="214"/>
      <c r="C382" s="215"/>
      <c r="D382" s="199" t="s">
        <v>139</v>
      </c>
      <c r="E382" s="216" t="s">
        <v>1</v>
      </c>
      <c r="F382" s="217" t="s">
        <v>378</v>
      </c>
      <c r="G382" s="215"/>
      <c r="H382" s="218">
        <v>9</v>
      </c>
      <c r="I382" s="219"/>
      <c r="J382" s="215"/>
      <c r="K382" s="215"/>
      <c r="L382" s="220"/>
      <c r="M382" s="221"/>
      <c r="N382" s="222"/>
      <c r="O382" s="222"/>
      <c r="P382" s="222"/>
      <c r="Q382" s="222"/>
      <c r="R382" s="222"/>
      <c r="S382" s="222"/>
      <c r="T382" s="223"/>
      <c r="AT382" s="224" t="s">
        <v>139</v>
      </c>
      <c r="AU382" s="224" t="s">
        <v>90</v>
      </c>
      <c r="AV382" s="14" t="s">
        <v>90</v>
      </c>
      <c r="AW382" s="14" t="s">
        <v>36</v>
      </c>
      <c r="AX382" s="14" t="s">
        <v>80</v>
      </c>
      <c r="AY382" s="224" t="s">
        <v>128</v>
      </c>
    </row>
    <row r="383" spans="1:65" s="13" customFormat="1" ht="11.25">
      <c r="B383" s="204"/>
      <c r="C383" s="205"/>
      <c r="D383" s="199" t="s">
        <v>139</v>
      </c>
      <c r="E383" s="206" t="s">
        <v>1</v>
      </c>
      <c r="F383" s="207" t="s">
        <v>145</v>
      </c>
      <c r="G383" s="205"/>
      <c r="H383" s="206" t="s">
        <v>1</v>
      </c>
      <c r="I383" s="208"/>
      <c r="J383" s="205"/>
      <c r="K383" s="205"/>
      <c r="L383" s="209"/>
      <c r="M383" s="210"/>
      <c r="N383" s="211"/>
      <c r="O383" s="211"/>
      <c r="P383" s="211"/>
      <c r="Q383" s="211"/>
      <c r="R383" s="211"/>
      <c r="S383" s="211"/>
      <c r="T383" s="212"/>
      <c r="AT383" s="213" t="s">
        <v>139</v>
      </c>
      <c r="AU383" s="213" t="s">
        <v>90</v>
      </c>
      <c r="AV383" s="13" t="s">
        <v>88</v>
      </c>
      <c r="AW383" s="13" t="s">
        <v>36</v>
      </c>
      <c r="AX383" s="13" t="s">
        <v>80</v>
      </c>
      <c r="AY383" s="213" t="s">
        <v>128</v>
      </c>
    </row>
    <row r="384" spans="1:65" s="14" customFormat="1" ht="11.25">
      <c r="B384" s="214"/>
      <c r="C384" s="215"/>
      <c r="D384" s="199" t="s">
        <v>139</v>
      </c>
      <c r="E384" s="216" t="s">
        <v>1</v>
      </c>
      <c r="F384" s="217" t="s">
        <v>379</v>
      </c>
      <c r="G384" s="215"/>
      <c r="H384" s="218">
        <v>6</v>
      </c>
      <c r="I384" s="219"/>
      <c r="J384" s="215"/>
      <c r="K384" s="215"/>
      <c r="L384" s="220"/>
      <c r="M384" s="221"/>
      <c r="N384" s="222"/>
      <c r="O384" s="222"/>
      <c r="P384" s="222"/>
      <c r="Q384" s="222"/>
      <c r="R384" s="222"/>
      <c r="S384" s="222"/>
      <c r="T384" s="223"/>
      <c r="AT384" s="224" t="s">
        <v>139</v>
      </c>
      <c r="AU384" s="224" t="s">
        <v>90</v>
      </c>
      <c r="AV384" s="14" t="s">
        <v>90</v>
      </c>
      <c r="AW384" s="14" t="s">
        <v>36</v>
      </c>
      <c r="AX384" s="14" t="s">
        <v>80</v>
      </c>
      <c r="AY384" s="224" t="s">
        <v>128</v>
      </c>
    </row>
    <row r="385" spans="1:65" s="15" customFormat="1" ht="11.25">
      <c r="B385" s="225"/>
      <c r="C385" s="226"/>
      <c r="D385" s="199" t="s">
        <v>139</v>
      </c>
      <c r="E385" s="227" t="s">
        <v>1</v>
      </c>
      <c r="F385" s="228" t="s">
        <v>147</v>
      </c>
      <c r="G385" s="226"/>
      <c r="H385" s="229">
        <v>66.2</v>
      </c>
      <c r="I385" s="230"/>
      <c r="J385" s="226"/>
      <c r="K385" s="226"/>
      <c r="L385" s="231"/>
      <c r="M385" s="232"/>
      <c r="N385" s="233"/>
      <c r="O385" s="233"/>
      <c r="P385" s="233"/>
      <c r="Q385" s="233"/>
      <c r="R385" s="233"/>
      <c r="S385" s="233"/>
      <c r="T385" s="234"/>
      <c r="AT385" s="235" t="s">
        <v>139</v>
      </c>
      <c r="AU385" s="235" t="s">
        <v>90</v>
      </c>
      <c r="AV385" s="15" t="s">
        <v>135</v>
      </c>
      <c r="AW385" s="15" t="s">
        <v>36</v>
      </c>
      <c r="AX385" s="15" t="s">
        <v>88</v>
      </c>
      <c r="AY385" s="235" t="s">
        <v>128</v>
      </c>
    </row>
    <row r="386" spans="1:65" s="2" customFormat="1" ht="24.2" customHeight="1">
      <c r="A386" s="34"/>
      <c r="B386" s="35"/>
      <c r="C386" s="186" t="s">
        <v>380</v>
      </c>
      <c r="D386" s="186" t="s">
        <v>130</v>
      </c>
      <c r="E386" s="187" t="s">
        <v>381</v>
      </c>
      <c r="F386" s="188" t="s">
        <v>382</v>
      </c>
      <c r="G386" s="189" t="s">
        <v>133</v>
      </c>
      <c r="H386" s="190">
        <v>66.2</v>
      </c>
      <c r="I386" s="191"/>
      <c r="J386" s="192">
        <f>ROUND(I386*H386,2)</f>
        <v>0</v>
      </c>
      <c r="K386" s="188" t="s">
        <v>1</v>
      </c>
      <c r="L386" s="39"/>
      <c r="M386" s="193" t="s">
        <v>1</v>
      </c>
      <c r="N386" s="194" t="s">
        <v>45</v>
      </c>
      <c r="O386" s="71"/>
      <c r="P386" s="195">
        <f>O386*H386</f>
        <v>0</v>
      </c>
      <c r="Q386" s="195">
        <v>6.0099999999999997E-3</v>
      </c>
      <c r="R386" s="195">
        <f>Q386*H386</f>
        <v>0.39786199999999999</v>
      </c>
      <c r="S386" s="195">
        <v>0</v>
      </c>
      <c r="T386" s="196">
        <f>S386*H386</f>
        <v>0</v>
      </c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R386" s="197" t="s">
        <v>135</v>
      </c>
      <c r="AT386" s="197" t="s">
        <v>130</v>
      </c>
      <c r="AU386" s="197" t="s">
        <v>90</v>
      </c>
      <c r="AY386" s="17" t="s">
        <v>128</v>
      </c>
      <c r="BE386" s="198">
        <f>IF(N386="základní",J386,0)</f>
        <v>0</v>
      </c>
      <c r="BF386" s="198">
        <f>IF(N386="snížená",J386,0)</f>
        <v>0</v>
      </c>
      <c r="BG386" s="198">
        <f>IF(N386="zákl. přenesená",J386,0)</f>
        <v>0</v>
      </c>
      <c r="BH386" s="198">
        <f>IF(N386="sníž. přenesená",J386,0)</f>
        <v>0</v>
      </c>
      <c r="BI386" s="198">
        <f>IF(N386="nulová",J386,0)</f>
        <v>0</v>
      </c>
      <c r="BJ386" s="17" t="s">
        <v>88</v>
      </c>
      <c r="BK386" s="198">
        <f>ROUND(I386*H386,2)</f>
        <v>0</v>
      </c>
      <c r="BL386" s="17" t="s">
        <v>135</v>
      </c>
      <c r="BM386" s="197" t="s">
        <v>383</v>
      </c>
    </row>
    <row r="387" spans="1:65" s="2" customFormat="1" ht="11.25">
      <c r="A387" s="34"/>
      <c r="B387" s="35"/>
      <c r="C387" s="36"/>
      <c r="D387" s="199" t="s">
        <v>137</v>
      </c>
      <c r="E387" s="36"/>
      <c r="F387" s="200" t="s">
        <v>382</v>
      </c>
      <c r="G387" s="36"/>
      <c r="H387" s="36"/>
      <c r="I387" s="201"/>
      <c r="J387" s="36"/>
      <c r="K387" s="36"/>
      <c r="L387" s="39"/>
      <c r="M387" s="202"/>
      <c r="N387" s="203"/>
      <c r="O387" s="71"/>
      <c r="P387" s="71"/>
      <c r="Q387" s="71"/>
      <c r="R387" s="71"/>
      <c r="S387" s="71"/>
      <c r="T387" s="72"/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T387" s="17" t="s">
        <v>137</v>
      </c>
      <c r="AU387" s="17" t="s">
        <v>90</v>
      </c>
    </row>
    <row r="388" spans="1:65" s="13" customFormat="1" ht="11.25">
      <c r="B388" s="204"/>
      <c r="C388" s="205"/>
      <c r="D388" s="199" t="s">
        <v>139</v>
      </c>
      <c r="E388" s="206" t="s">
        <v>1</v>
      </c>
      <c r="F388" s="207" t="s">
        <v>241</v>
      </c>
      <c r="G388" s="205"/>
      <c r="H388" s="206" t="s">
        <v>1</v>
      </c>
      <c r="I388" s="208"/>
      <c r="J388" s="205"/>
      <c r="K388" s="205"/>
      <c r="L388" s="209"/>
      <c r="M388" s="210"/>
      <c r="N388" s="211"/>
      <c r="O388" s="211"/>
      <c r="P388" s="211"/>
      <c r="Q388" s="211"/>
      <c r="R388" s="211"/>
      <c r="S388" s="211"/>
      <c r="T388" s="212"/>
      <c r="AT388" s="213" t="s">
        <v>139</v>
      </c>
      <c r="AU388" s="213" t="s">
        <v>90</v>
      </c>
      <c r="AV388" s="13" t="s">
        <v>88</v>
      </c>
      <c r="AW388" s="13" t="s">
        <v>36</v>
      </c>
      <c r="AX388" s="13" t="s">
        <v>80</v>
      </c>
      <c r="AY388" s="213" t="s">
        <v>128</v>
      </c>
    </row>
    <row r="389" spans="1:65" s="13" customFormat="1" ht="11.25">
      <c r="B389" s="204"/>
      <c r="C389" s="205"/>
      <c r="D389" s="199" t="s">
        <v>139</v>
      </c>
      <c r="E389" s="206" t="s">
        <v>1</v>
      </c>
      <c r="F389" s="207" t="s">
        <v>141</v>
      </c>
      <c r="G389" s="205"/>
      <c r="H389" s="206" t="s">
        <v>1</v>
      </c>
      <c r="I389" s="208"/>
      <c r="J389" s="205"/>
      <c r="K389" s="205"/>
      <c r="L389" s="209"/>
      <c r="M389" s="210"/>
      <c r="N389" s="211"/>
      <c r="O389" s="211"/>
      <c r="P389" s="211"/>
      <c r="Q389" s="211"/>
      <c r="R389" s="211"/>
      <c r="S389" s="211"/>
      <c r="T389" s="212"/>
      <c r="AT389" s="213" t="s">
        <v>139</v>
      </c>
      <c r="AU389" s="213" t="s">
        <v>90</v>
      </c>
      <c r="AV389" s="13" t="s">
        <v>88</v>
      </c>
      <c r="AW389" s="13" t="s">
        <v>36</v>
      </c>
      <c r="AX389" s="13" t="s">
        <v>80</v>
      </c>
      <c r="AY389" s="213" t="s">
        <v>128</v>
      </c>
    </row>
    <row r="390" spans="1:65" s="14" customFormat="1" ht="11.25">
      <c r="B390" s="214"/>
      <c r="C390" s="215"/>
      <c r="D390" s="199" t="s">
        <v>139</v>
      </c>
      <c r="E390" s="216" t="s">
        <v>1</v>
      </c>
      <c r="F390" s="217" t="s">
        <v>377</v>
      </c>
      <c r="G390" s="215"/>
      <c r="H390" s="218">
        <v>51.2</v>
      </c>
      <c r="I390" s="219"/>
      <c r="J390" s="215"/>
      <c r="K390" s="215"/>
      <c r="L390" s="220"/>
      <c r="M390" s="221"/>
      <c r="N390" s="222"/>
      <c r="O390" s="222"/>
      <c r="P390" s="222"/>
      <c r="Q390" s="222"/>
      <c r="R390" s="222"/>
      <c r="S390" s="222"/>
      <c r="T390" s="223"/>
      <c r="AT390" s="224" t="s">
        <v>139</v>
      </c>
      <c r="AU390" s="224" t="s">
        <v>90</v>
      </c>
      <c r="AV390" s="14" t="s">
        <v>90</v>
      </c>
      <c r="AW390" s="14" t="s">
        <v>36</v>
      </c>
      <c r="AX390" s="14" t="s">
        <v>80</v>
      </c>
      <c r="AY390" s="224" t="s">
        <v>128</v>
      </c>
    </row>
    <row r="391" spans="1:65" s="13" customFormat="1" ht="11.25">
      <c r="B391" s="204"/>
      <c r="C391" s="205"/>
      <c r="D391" s="199" t="s">
        <v>139</v>
      </c>
      <c r="E391" s="206" t="s">
        <v>1</v>
      </c>
      <c r="F391" s="207" t="s">
        <v>143</v>
      </c>
      <c r="G391" s="205"/>
      <c r="H391" s="206" t="s">
        <v>1</v>
      </c>
      <c r="I391" s="208"/>
      <c r="J391" s="205"/>
      <c r="K391" s="205"/>
      <c r="L391" s="209"/>
      <c r="M391" s="210"/>
      <c r="N391" s="211"/>
      <c r="O391" s="211"/>
      <c r="P391" s="211"/>
      <c r="Q391" s="211"/>
      <c r="R391" s="211"/>
      <c r="S391" s="211"/>
      <c r="T391" s="212"/>
      <c r="AT391" s="213" t="s">
        <v>139</v>
      </c>
      <c r="AU391" s="213" t="s">
        <v>90</v>
      </c>
      <c r="AV391" s="13" t="s">
        <v>88</v>
      </c>
      <c r="AW391" s="13" t="s">
        <v>36</v>
      </c>
      <c r="AX391" s="13" t="s">
        <v>80</v>
      </c>
      <c r="AY391" s="213" t="s">
        <v>128</v>
      </c>
    </row>
    <row r="392" spans="1:65" s="14" customFormat="1" ht="11.25">
      <c r="B392" s="214"/>
      <c r="C392" s="215"/>
      <c r="D392" s="199" t="s">
        <v>139</v>
      </c>
      <c r="E392" s="216" t="s">
        <v>1</v>
      </c>
      <c r="F392" s="217" t="s">
        <v>378</v>
      </c>
      <c r="G392" s="215"/>
      <c r="H392" s="218">
        <v>9</v>
      </c>
      <c r="I392" s="219"/>
      <c r="J392" s="215"/>
      <c r="K392" s="215"/>
      <c r="L392" s="220"/>
      <c r="M392" s="221"/>
      <c r="N392" s="222"/>
      <c r="O392" s="222"/>
      <c r="P392" s="222"/>
      <c r="Q392" s="222"/>
      <c r="R392" s="222"/>
      <c r="S392" s="222"/>
      <c r="T392" s="223"/>
      <c r="AT392" s="224" t="s">
        <v>139</v>
      </c>
      <c r="AU392" s="224" t="s">
        <v>90</v>
      </c>
      <c r="AV392" s="14" t="s">
        <v>90</v>
      </c>
      <c r="AW392" s="14" t="s">
        <v>36</v>
      </c>
      <c r="AX392" s="14" t="s">
        <v>80</v>
      </c>
      <c r="AY392" s="224" t="s">
        <v>128</v>
      </c>
    </row>
    <row r="393" spans="1:65" s="13" customFormat="1" ht="11.25">
      <c r="B393" s="204"/>
      <c r="C393" s="205"/>
      <c r="D393" s="199" t="s">
        <v>139</v>
      </c>
      <c r="E393" s="206" t="s">
        <v>1</v>
      </c>
      <c r="F393" s="207" t="s">
        <v>145</v>
      </c>
      <c r="G393" s="205"/>
      <c r="H393" s="206" t="s">
        <v>1</v>
      </c>
      <c r="I393" s="208"/>
      <c r="J393" s="205"/>
      <c r="K393" s="205"/>
      <c r="L393" s="209"/>
      <c r="M393" s="210"/>
      <c r="N393" s="211"/>
      <c r="O393" s="211"/>
      <c r="P393" s="211"/>
      <c r="Q393" s="211"/>
      <c r="R393" s="211"/>
      <c r="S393" s="211"/>
      <c r="T393" s="212"/>
      <c r="AT393" s="213" t="s">
        <v>139</v>
      </c>
      <c r="AU393" s="213" t="s">
        <v>90</v>
      </c>
      <c r="AV393" s="13" t="s">
        <v>88</v>
      </c>
      <c r="AW393" s="13" t="s">
        <v>36</v>
      </c>
      <c r="AX393" s="13" t="s">
        <v>80</v>
      </c>
      <c r="AY393" s="213" t="s">
        <v>128</v>
      </c>
    </row>
    <row r="394" spans="1:65" s="14" customFormat="1" ht="11.25">
      <c r="B394" s="214"/>
      <c r="C394" s="215"/>
      <c r="D394" s="199" t="s">
        <v>139</v>
      </c>
      <c r="E394" s="216" t="s">
        <v>1</v>
      </c>
      <c r="F394" s="217" t="s">
        <v>379</v>
      </c>
      <c r="G394" s="215"/>
      <c r="H394" s="218">
        <v>6</v>
      </c>
      <c r="I394" s="219"/>
      <c r="J394" s="215"/>
      <c r="K394" s="215"/>
      <c r="L394" s="220"/>
      <c r="M394" s="221"/>
      <c r="N394" s="222"/>
      <c r="O394" s="222"/>
      <c r="P394" s="222"/>
      <c r="Q394" s="222"/>
      <c r="R394" s="222"/>
      <c r="S394" s="222"/>
      <c r="T394" s="223"/>
      <c r="AT394" s="224" t="s">
        <v>139</v>
      </c>
      <c r="AU394" s="224" t="s">
        <v>90</v>
      </c>
      <c r="AV394" s="14" t="s">
        <v>90</v>
      </c>
      <c r="AW394" s="14" t="s">
        <v>36</v>
      </c>
      <c r="AX394" s="14" t="s">
        <v>80</v>
      </c>
      <c r="AY394" s="224" t="s">
        <v>128</v>
      </c>
    </row>
    <row r="395" spans="1:65" s="15" customFormat="1" ht="11.25">
      <c r="B395" s="225"/>
      <c r="C395" s="226"/>
      <c r="D395" s="199" t="s">
        <v>139</v>
      </c>
      <c r="E395" s="227" t="s">
        <v>1</v>
      </c>
      <c r="F395" s="228" t="s">
        <v>147</v>
      </c>
      <c r="G395" s="226"/>
      <c r="H395" s="229">
        <v>66.2</v>
      </c>
      <c r="I395" s="230"/>
      <c r="J395" s="226"/>
      <c r="K395" s="226"/>
      <c r="L395" s="231"/>
      <c r="M395" s="232"/>
      <c r="N395" s="233"/>
      <c r="O395" s="233"/>
      <c r="P395" s="233"/>
      <c r="Q395" s="233"/>
      <c r="R395" s="233"/>
      <c r="S395" s="233"/>
      <c r="T395" s="234"/>
      <c r="AT395" s="235" t="s">
        <v>139</v>
      </c>
      <c r="AU395" s="235" t="s">
        <v>90</v>
      </c>
      <c r="AV395" s="15" t="s">
        <v>135</v>
      </c>
      <c r="AW395" s="15" t="s">
        <v>36</v>
      </c>
      <c r="AX395" s="15" t="s">
        <v>88</v>
      </c>
      <c r="AY395" s="235" t="s">
        <v>128</v>
      </c>
    </row>
    <row r="396" spans="1:65" s="2" customFormat="1" ht="21.75" customHeight="1">
      <c r="A396" s="34"/>
      <c r="B396" s="35"/>
      <c r="C396" s="186" t="s">
        <v>384</v>
      </c>
      <c r="D396" s="186" t="s">
        <v>130</v>
      </c>
      <c r="E396" s="187" t="s">
        <v>385</v>
      </c>
      <c r="F396" s="188" t="s">
        <v>386</v>
      </c>
      <c r="G396" s="189" t="s">
        <v>133</v>
      </c>
      <c r="H396" s="190">
        <v>216</v>
      </c>
      <c r="I396" s="191"/>
      <c r="J396" s="192">
        <f>ROUND(I396*H396,2)</f>
        <v>0</v>
      </c>
      <c r="K396" s="188" t="s">
        <v>1</v>
      </c>
      <c r="L396" s="39"/>
      <c r="M396" s="193" t="s">
        <v>1</v>
      </c>
      <c r="N396" s="194" t="s">
        <v>45</v>
      </c>
      <c r="O396" s="71"/>
      <c r="P396" s="195">
        <f>O396*H396</f>
        <v>0</v>
      </c>
      <c r="Q396" s="195">
        <v>5.1000000000000004E-4</v>
      </c>
      <c r="R396" s="195">
        <f>Q396*H396</f>
        <v>0.11016000000000001</v>
      </c>
      <c r="S396" s="195">
        <v>0</v>
      </c>
      <c r="T396" s="196">
        <f>S396*H396</f>
        <v>0</v>
      </c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R396" s="197" t="s">
        <v>135</v>
      </c>
      <c r="AT396" s="197" t="s">
        <v>130</v>
      </c>
      <c r="AU396" s="197" t="s">
        <v>90</v>
      </c>
      <c r="AY396" s="17" t="s">
        <v>128</v>
      </c>
      <c r="BE396" s="198">
        <f>IF(N396="základní",J396,0)</f>
        <v>0</v>
      </c>
      <c r="BF396" s="198">
        <f>IF(N396="snížená",J396,0)</f>
        <v>0</v>
      </c>
      <c r="BG396" s="198">
        <f>IF(N396="zákl. přenesená",J396,0)</f>
        <v>0</v>
      </c>
      <c r="BH396" s="198">
        <f>IF(N396="sníž. přenesená",J396,0)</f>
        <v>0</v>
      </c>
      <c r="BI396" s="198">
        <f>IF(N396="nulová",J396,0)</f>
        <v>0</v>
      </c>
      <c r="BJ396" s="17" t="s">
        <v>88</v>
      </c>
      <c r="BK396" s="198">
        <f>ROUND(I396*H396,2)</f>
        <v>0</v>
      </c>
      <c r="BL396" s="17" t="s">
        <v>135</v>
      </c>
      <c r="BM396" s="197" t="s">
        <v>387</v>
      </c>
    </row>
    <row r="397" spans="1:65" s="2" customFormat="1" ht="11.25">
      <c r="A397" s="34"/>
      <c r="B397" s="35"/>
      <c r="C397" s="36"/>
      <c r="D397" s="199" t="s">
        <v>137</v>
      </c>
      <c r="E397" s="36"/>
      <c r="F397" s="200" t="s">
        <v>386</v>
      </c>
      <c r="G397" s="36"/>
      <c r="H397" s="36"/>
      <c r="I397" s="201"/>
      <c r="J397" s="36"/>
      <c r="K397" s="36"/>
      <c r="L397" s="39"/>
      <c r="M397" s="202"/>
      <c r="N397" s="203"/>
      <c r="O397" s="71"/>
      <c r="P397" s="71"/>
      <c r="Q397" s="71"/>
      <c r="R397" s="71"/>
      <c r="S397" s="71"/>
      <c r="T397" s="72"/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T397" s="17" t="s">
        <v>137</v>
      </c>
      <c r="AU397" s="17" t="s">
        <v>90</v>
      </c>
    </row>
    <row r="398" spans="1:65" s="13" customFormat="1" ht="11.25">
      <c r="B398" s="204"/>
      <c r="C398" s="205"/>
      <c r="D398" s="199" t="s">
        <v>139</v>
      </c>
      <c r="E398" s="206" t="s">
        <v>1</v>
      </c>
      <c r="F398" s="207" t="s">
        <v>241</v>
      </c>
      <c r="G398" s="205"/>
      <c r="H398" s="206" t="s">
        <v>1</v>
      </c>
      <c r="I398" s="208"/>
      <c r="J398" s="205"/>
      <c r="K398" s="205"/>
      <c r="L398" s="209"/>
      <c r="M398" s="210"/>
      <c r="N398" s="211"/>
      <c r="O398" s="211"/>
      <c r="P398" s="211"/>
      <c r="Q398" s="211"/>
      <c r="R398" s="211"/>
      <c r="S398" s="211"/>
      <c r="T398" s="212"/>
      <c r="AT398" s="213" t="s">
        <v>139</v>
      </c>
      <c r="AU398" s="213" t="s">
        <v>90</v>
      </c>
      <c r="AV398" s="13" t="s">
        <v>88</v>
      </c>
      <c r="AW398" s="13" t="s">
        <v>36</v>
      </c>
      <c r="AX398" s="13" t="s">
        <v>80</v>
      </c>
      <c r="AY398" s="213" t="s">
        <v>128</v>
      </c>
    </row>
    <row r="399" spans="1:65" s="13" customFormat="1" ht="11.25">
      <c r="B399" s="204"/>
      <c r="C399" s="205"/>
      <c r="D399" s="199" t="s">
        <v>139</v>
      </c>
      <c r="E399" s="206" t="s">
        <v>1</v>
      </c>
      <c r="F399" s="207" t="s">
        <v>141</v>
      </c>
      <c r="G399" s="205"/>
      <c r="H399" s="206" t="s">
        <v>1</v>
      </c>
      <c r="I399" s="208"/>
      <c r="J399" s="205"/>
      <c r="K399" s="205"/>
      <c r="L399" s="209"/>
      <c r="M399" s="210"/>
      <c r="N399" s="211"/>
      <c r="O399" s="211"/>
      <c r="P399" s="211"/>
      <c r="Q399" s="211"/>
      <c r="R399" s="211"/>
      <c r="S399" s="211"/>
      <c r="T399" s="212"/>
      <c r="AT399" s="213" t="s">
        <v>139</v>
      </c>
      <c r="AU399" s="213" t="s">
        <v>90</v>
      </c>
      <c r="AV399" s="13" t="s">
        <v>88</v>
      </c>
      <c r="AW399" s="13" t="s">
        <v>36</v>
      </c>
      <c r="AX399" s="13" t="s">
        <v>80</v>
      </c>
      <c r="AY399" s="213" t="s">
        <v>128</v>
      </c>
    </row>
    <row r="400" spans="1:65" s="14" customFormat="1" ht="11.25">
      <c r="B400" s="214"/>
      <c r="C400" s="215"/>
      <c r="D400" s="199" t="s">
        <v>139</v>
      </c>
      <c r="E400" s="216" t="s">
        <v>1</v>
      </c>
      <c r="F400" s="217" t="s">
        <v>388</v>
      </c>
      <c r="G400" s="215"/>
      <c r="H400" s="218">
        <v>192</v>
      </c>
      <c r="I400" s="219"/>
      <c r="J400" s="215"/>
      <c r="K400" s="215"/>
      <c r="L400" s="220"/>
      <c r="M400" s="221"/>
      <c r="N400" s="222"/>
      <c r="O400" s="222"/>
      <c r="P400" s="222"/>
      <c r="Q400" s="222"/>
      <c r="R400" s="222"/>
      <c r="S400" s="222"/>
      <c r="T400" s="223"/>
      <c r="AT400" s="224" t="s">
        <v>139</v>
      </c>
      <c r="AU400" s="224" t="s">
        <v>90</v>
      </c>
      <c r="AV400" s="14" t="s">
        <v>90</v>
      </c>
      <c r="AW400" s="14" t="s">
        <v>36</v>
      </c>
      <c r="AX400" s="14" t="s">
        <v>80</v>
      </c>
      <c r="AY400" s="224" t="s">
        <v>128</v>
      </c>
    </row>
    <row r="401" spans="1:65" s="13" customFormat="1" ht="11.25">
      <c r="B401" s="204"/>
      <c r="C401" s="205"/>
      <c r="D401" s="199" t="s">
        <v>139</v>
      </c>
      <c r="E401" s="206" t="s">
        <v>1</v>
      </c>
      <c r="F401" s="207" t="s">
        <v>145</v>
      </c>
      <c r="G401" s="205"/>
      <c r="H401" s="206" t="s">
        <v>1</v>
      </c>
      <c r="I401" s="208"/>
      <c r="J401" s="205"/>
      <c r="K401" s="205"/>
      <c r="L401" s="209"/>
      <c r="M401" s="210"/>
      <c r="N401" s="211"/>
      <c r="O401" s="211"/>
      <c r="P401" s="211"/>
      <c r="Q401" s="211"/>
      <c r="R401" s="211"/>
      <c r="S401" s="211"/>
      <c r="T401" s="212"/>
      <c r="AT401" s="213" t="s">
        <v>139</v>
      </c>
      <c r="AU401" s="213" t="s">
        <v>90</v>
      </c>
      <c r="AV401" s="13" t="s">
        <v>88</v>
      </c>
      <c r="AW401" s="13" t="s">
        <v>36</v>
      </c>
      <c r="AX401" s="13" t="s">
        <v>80</v>
      </c>
      <c r="AY401" s="213" t="s">
        <v>128</v>
      </c>
    </row>
    <row r="402" spans="1:65" s="14" customFormat="1" ht="11.25">
      <c r="B402" s="214"/>
      <c r="C402" s="215"/>
      <c r="D402" s="199" t="s">
        <v>139</v>
      </c>
      <c r="E402" s="216" t="s">
        <v>1</v>
      </c>
      <c r="F402" s="217" t="s">
        <v>389</v>
      </c>
      <c r="G402" s="215"/>
      <c r="H402" s="218">
        <v>24</v>
      </c>
      <c r="I402" s="219"/>
      <c r="J402" s="215"/>
      <c r="K402" s="215"/>
      <c r="L402" s="220"/>
      <c r="M402" s="221"/>
      <c r="N402" s="222"/>
      <c r="O402" s="222"/>
      <c r="P402" s="222"/>
      <c r="Q402" s="222"/>
      <c r="R402" s="222"/>
      <c r="S402" s="222"/>
      <c r="T402" s="223"/>
      <c r="AT402" s="224" t="s">
        <v>139</v>
      </c>
      <c r="AU402" s="224" t="s">
        <v>90</v>
      </c>
      <c r="AV402" s="14" t="s">
        <v>90</v>
      </c>
      <c r="AW402" s="14" t="s">
        <v>36</v>
      </c>
      <c r="AX402" s="14" t="s">
        <v>80</v>
      </c>
      <c r="AY402" s="224" t="s">
        <v>128</v>
      </c>
    </row>
    <row r="403" spans="1:65" s="15" customFormat="1" ht="11.25">
      <c r="B403" s="225"/>
      <c r="C403" s="226"/>
      <c r="D403" s="199" t="s">
        <v>139</v>
      </c>
      <c r="E403" s="227" t="s">
        <v>1</v>
      </c>
      <c r="F403" s="228" t="s">
        <v>147</v>
      </c>
      <c r="G403" s="226"/>
      <c r="H403" s="229">
        <v>216</v>
      </c>
      <c r="I403" s="230"/>
      <c r="J403" s="226"/>
      <c r="K403" s="226"/>
      <c r="L403" s="231"/>
      <c r="M403" s="232"/>
      <c r="N403" s="233"/>
      <c r="O403" s="233"/>
      <c r="P403" s="233"/>
      <c r="Q403" s="233"/>
      <c r="R403" s="233"/>
      <c r="S403" s="233"/>
      <c r="T403" s="234"/>
      <c r="AT403" s="235" t="s">
        <v>139</v>
      </c>
      <c r="AU403" s="235" t="s">
        <v>90</v>
      </c>
      <c r="AV403" s="15" t="s">
        <v>135</v>
      </c>
      <c r="AW403" s="15" t="s">
        <v>36</v>
      </c>
      <c r="AX403" s="15" t="s">
        <v>88</v>
      </c>
      <c r="AY403" s="235" t="s">
        <v>128</v>
      </c>
    </row>
    <row r="404" spans="1:65" s="2" customFormat="1" ht="33" customHeight="1">
      <c r="A404" s="34"/>
      <c r="B404" s="35"/>
      <c r="C404" s="186" t="s">
        <v>390</v>
      </c>
      <c r="D404" s="186" t="s">
        <v>130</v>
      </c>
      <c r="E404" s="187" t="s">
        <v>391</v>
      </c>
      <c r="F404" s="188" t="s">
        <v>392</v>
      </c>
      <c r="G404" s="189" t="s">
        <v>133</v>
      </c>
      <c r="H404" s="190">
        <v>216</v>
      </c>
      <c r="I404" s="191"/>
      <c r="J404" s="192">
        <f>ROUND(I404*H404,2)</f>
        <v>0</v>
      </c>
      <c r="K404" s="188" t="s">
        <v>1</v>
      </c>
      <c r="L404" s="39"/>
      <c r="M404" s="193" t="s">
        <v>1</v>
      </c>
      <c r="N404" s="194" t="s">
        <v>45</v>
      </c>
      <c r="O404" s="71"/>
      <c r="P404" s="195">
        <f>O404*H404</f>
        <v>0</v>
      </c>
      <c r="Q404" s="195">
        <v>0.10373</v>
      </c>
      <c r="R404" s="195">
        <f>Q404*H404</f>
        <v>22.40568</v>
      </c>
      <c r="S404" s="195">
        <v>0</v>
      </c>
      <c r="T404" s="196">
        <f>S404*H404</f>
        <v>0</v>
      </c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R404" s="197" t="s">
        <v>135</v>
      </c>
      <c r="AT404" s="197" t="s">
        <v>130</v>
      </c>
      <c r="AU404" s="197" t="s">
        <v>90</v>
      </c>
      <c r="AY404" s="17" t="s">
        <v>128</v>
      </c>
      <c r="BE404" s="198">
        <f>IF(N404="základní",J404,0)</f>
        <v>0</v>
      </c>
      <c r="BF404" s="198">
        <f>IF(N404="snížená",J404,0)</f>
        <v>0</v>
      </c>
      <c r="BG404" s="198">
        <f>IF(N404="zákl. přenesená",J404,0)</f>
        <v>0</v>
      </c>
      <c r="BH404" s="198">
        <f>IF(N404="sníž. přenesená",J404,0)</f>
        <v>0</v>
      </c>
      <c r="BI404" s="198">
        <f>IF(N404="nulová",J404,0)</f>
        <v>0</v>
      </c>
      <c r="BJ404" s="17" t="s">
        <v>88</v>
      </c>
      <c r="BK404" s="198">
        <f>ROUND(I404*H404,2)</f>
        <v>0</v>
      </c>
      <c r="BL404" s="17" t="s">
        <v>135</v>
      </c>
      <c r="BM404" s="197" t="s">
        <v>393</v>
      </c>
    </row>
    <row r="405" spans="1:65" s="2" customFormat="1" ht="19.5">
      <c r="A405" s="34"/>
      <c r="B405" s="35"/>
      <c r="C405" s="36"/>
      <c r="D405" s="199" t="s">
        <v>137</v>
      </c>
      <c r="E405" s="36"/>
      <c r="F405" s="200" t="s">
        <v>392</v>
      </c>
      <c r="G405" s="36"/>
      <c r="H405" s="36"/>
      <c r="I405" s="201"/>
      <c r="J405" s="36"/>
      <c r="K405" s="36"/>
      <c r="L405" s="39"/>
      <c r="M405" s="202"/>
      <c r="N405" s="203"/>
      <c r="O405" s="71"/>
      <c r="P405" s="71"/>
      <c r="Q405" s="71"/>
      <c r="R405" s="71"/>
      <c r="S405" s="71"/>
      <c r="T405" s="72"/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T405" s="17" t="s">
        <v>137</v>
      </c>
      <c r="AU405" s="17" t="s">
        <v>90</v>
      </c>
    </row>
    <row r="406" spans="1:65" s="13" customFormat="1" ht="11.25">
      <c r="B406" s="204"/>
      <c r="C406" s="205"/>
      <c r="D406" s="199" t="s">
        <v>139</v>
      </c>
      <c r="E406" s="206" t="s">
        <v>1</v>
      </c>
      <c r="F406" s="207" t="s">
        <v>241</v>
      </c>
      <c r="G406" s="205"/>
      <c r="H406" s="206" t="s">
        <v>1</v>
      </c>
      <c r="I406" s="208"/>
      <c r="J406" s="205"/>
      <c r="K406" s="205"/>
      <c r="L406" s="209"/>
      <c r="M406" s="210"/>
      <c r="N406" s="211"/>
      <c r="O406" s="211"/>
      <c r="P406" s="211"/>
      <c r="Q406" s="211"/>
      <c r="R406" s="211"/>
      <c r="S406" s="211"/>
      <c r="T406" s="212"/>
      <c r="AT406" s="213" t="s">
        <v>139</v>
      </c>
      <c r="AU406" s="213" t="s">
        <v>90</v>
      </c>
      <c r="AV406" s="13" t="s">
        <v>88</v>
      </c>
      <c r="AW406" s="13" t="s">
        <v>36</v>
      </c>
      <c r="AX406" s="13" t="s">
        <v>80</v>
      </c>
      <c r="AY406" s="213" t="s">
        <v>128</v>
      </c>
    </row>
    <row r="407" spans="1:65" s="13" customFormat="1" ht="11.25">
      <c r="B407" s="204"/>
      <c r="C407" s="205"/>
      <c r="D407" s="199" t="s">
        <v>139</v>
      </c>
      <c r="E407" s="206" t="s">
        <v>1</v>
      </c>
      <c r="F407" s="207" t="s">
        <v>141</v>
      </c>
      <c r="G407" s="205"/>
      <c r="H407" s="206" t="s">
        <v>1</v>
      </c>
      <c r="I407" s="208"/>
      <c r="J407" s="205"/>
      <c r="K407" s="205"/>
      <c r="L407" s="209"/>
      <c r="M407" s="210"/>
      <c r="N407" s="211"/>
      <c r="O407" s="211"/>
      <c r="P407" s="211"/>
      <c r="Q407" s="211"/>
      <c r="R407" s="211"/>
      <c r="S407" s="211"/>
      <c r="T407" s="212"/>
      <c r="AT407" s="213" t="s">
        <v>139</v>
      </c>
      <c r="AU407" s="213" t="s">
        <v>90</v>
      </c>
      <c r="AV407" s="13" t="s">
        <v>88</v>
      </c>
      <c r="AW407" s="13" t="s">
        <v>36</v>
      </c>
      <c r="AX407" s="13" t="s">
        <v>80</v>
      </c>
      <c r="AY407" s="213" t="s">
        <v>128</v>
      </c>
    </row>
    <row r="408" spans="1:65" s="14" customFormat="1" ht="11.25">
      <c r="B408" s="214"/>
      <c r="C408" s="215"/>
      <c r="D408" s="199" t="s">
        <v>139</v>
      </c>
      <c r="E408" s="216" t="s">
        <v>1</v>
      </c>
      <c r="F408" s="217" t="s">
        <v>388</v>
      </c>
      <c r="G408" s="215"/>
      <c r="H408" s="218">
        <v>192</v>
      </c>
      <c r="I408" s="219"/>
      <c r="J408" s="215"/>
      <c r="K408" s="215"/>
      <c r="L408" s="220"/>
      <c r="M408" s="221"/>
      <c r="N408" s="222"/>
      <c r="O408" s="222"/>
      <c r="P408" s="222"/>
      <c r="Q408" s="222"/>
      <c r="R408" s="222"/>
      <c r="S408" s="222"/>
      <c r="T408" s="223"/>
      <c r="AT408" s="224" t="s">
        <v>139</v>
      </c>
      <c r="AU408" s="224" t="s">
        <v>90</v>
      </c>
      <c r="AV408" s="14" t="s">
        <v>90</v>
      </c>
      <c r="AW408" s="14" t="s">
        <v>36</v>
      </c>
      <c r="AX408" s="14" t="s">
        <v>80</v>
      </c>
      <c r="AY408" s="224" t="s">
        <v>128</v>
      </c>
    </row>
    <row r="409" spans="1:65" s="13" customFormat="1" ht="11.25">
      <c r="B409" s="204"/>
      <c r="C409" s="205"/>
      <c r="D409" s="199" t="s">
        <v>139</v>
      </c>
      <c r="E409" s="206" t="s">
        <v>1</v>
      </c>
      <c r="F409" s="207" t="s">
        <v>145</v>
      </c>
      <c r="G409" s="205"/>
      <c r="H409" s="206" t="s">
        <v>1</v>
      </c>
      <c r="I409" s="208"/>
      <c r="J409" s="205"/>
      <c r="K409" s="205"/>
      <c r="L409" s="209"/>
      <c r="M409" s="210"/>
      <c r="N409" s="211"/>
      <c r="O409" s="211"/>
      <c r="P409" s="211"/>
      <c r="Q409" s="211"/>
      <c r="R409" s="211"/>
      <c r="S409" s="211"/>
      <c r="T409" s="212"/>
      <c r="AT409" s="213" t="s">
        <v>139</v>
      </c>
      <c r="AU409" s="213" t="s">
        <v>90</v>
      </c>
      <c r="AV409" s="13" t="s">
        <v>88</v>
      </c>
      <c r="AW409" s="13" t="s">
        <v>36</v>
      </c>
      <c r="AX409" s="13" t="s">
        <v>80</v>
      </c>
      <c r="AY409" s="213" t="s">
        <v>128</v>
      </c>
    </row>
    <row r="410" spans="1:65" s="14" customFormat="1" ht="11.25">
      <c r="B410" s="214"/>
      <c r="C410" s="215"/>
      <c r="D410" s="199" t="s">
        <v>139</v>
      </c>
      <c r="E410" s="216" t="s">
        <v>1</v>
      </c>
      <c r="F410" s="217" t="s">
        <v>389</v>
      </c>
      <c r="G410" s="215"/>
      <c r="H410" s="218">
        <v>24</v>
      </c>
      <c r="I410" s="219"/>
      <c r="J410" s="215"/>
      <c r="K410" s="215"/>
      <c r="L410" s="220"/>
      <c r="M410" s="221"/>
      <c r="N410" s="222"/>
      <c r="O410" s="222"/>
      <c r="P410" s="222"/>
      <c r="Q410" s="222"/>
      <c r="R410" s="222"/>
      <c r="S410" s="222"/>
      <c r="T410" s="223"/>
      <c r="AT410" s="224" t="s">
        <v>139</v>
      </c>
      <c r="AU410" s="224" t="s">
        <v>90</v>
      </c>
      <c r="AV410" s="14" t="s">
        <v>90</v>
      </c>
      <c r="AW410" s="14" t="s">
        <v>36</v>
      </c>
      <c r="AX410" s="14" t="s">
        <v>80</v>
      </c>
      <c r="AY410" s="224" t="s">
        <v>128</v>
      </c>
    </row>
    <row r="411" spans="1:65" s="15" customFormat="1" ht="11.25">
      <c r="B411" s="225"/>
      <c r="C411" s="226"/>
      <c r="D411" s="199" t="s">
        <v>139</v>
      </c>
      <c r="E411" s="227" t="s">
        <v>1</v>
      </c>
      <c r="F411" s="228" t="s">
        <v>147</v>
      </c>
      <c r="G411" s="226"/>
      <c r="H411" s="229">
        <v>216</v>
      </c>
      <c r="I411" s="230"/>
      <c r="J411" s="226"/>
      <c r="K411" s="226"/>
      <c r="L411" s="231"/>
      <c r="M411" s="232"/>
      <c r="N411" s="233"/>
      <c r="O411" s="233"/>
      <c r="P411" s="233"/>
      <c r="Q411" s="233"/>
      <c r="R411" s="233"/>
      <c r="S411" s="233"/>
      <c r="T411" s="234"/>
      <c r="AT411" s="235" t="s">
        <v>139</v>
      </c>
      <c r="AU411" s="235" t="s">
        <v>90</v>
      </c>
      <c r="AV411" s="15" t="s">
        <v>135</v>
      </c>
      <c r="AW411" s="15" t="s">
        <v>36</v>
      </c>
      <c r="AX411" s="15" t="s">
        <v>88</v>
      </c>
      <c r="AY411" s="235" t="s">
        <v>128</v>
      </c>
    </row>
    <row r="412" spans="1:65" s="2" customFormat="1" ht="24.2" customHeight="1">
      <c r="A412" s="34"/>
      <c r="B412" s="35"/>
      <c r="C412" s="186" t="s">
        <v>394</v>
      </c>
      <c r="D412" s="186" t="s">
        <v>130</v>
      </c>
      <c r="E412" s="187" t="s">
        <v>395</v>
      </c>
      <c r="F412" s="188" t="s">
        <v>396</v>
      </c>
      <c r="G412" s="189" t="s">
        <v>133</v>
      </c>
      <c r="H412" s="190">
        <v>83</v>
      </c>
      <c r="I412" s="191"/>
      <c r="J412" s="192">
        <f>ROUND(I412*H412,2)</f>
        <v>0</v>
      </c>
      <c r="K412" s="188" t="s">
        <v>1</v>
      </c>
      <c r="L412" s="39"/>
      <c r="M412" s="193" t="s">
        <v>1</v>
      </c>
      <c r="N412" s="194" t="s">
        <v>45</v>
      </c>
      <c r="O412" s="71"/>
      <c r="P412" s="195">
        <f>O412*H412</f>
        <v>0</v>
      </c>
      <c r="Q412" s="195">
        <v>0.18151999999999999</v>
      </c>
      <c r="R412" s="195">
        <f>Q412*H412</f>
        <v>15.066159999999998</v>
      </c>
      <c r="S412" s="195">
        <v>0</v>
      </c>
      <c r="T412" s="196">
        <f>S412*H412</f>
        <v>0</v>
      </c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R412" s="197" t="s">
        <v>135</v>
      </c>
      <c r="AT412" s="197" t="s">
        <v>130</v>
      </c>
      <c r="AU412" s="197" t="s">
        <v>90</v>
      </c>
      <c r="AY412" s="17" t="s">
        <v>128</v>
      </c>
      <c r="BE412" s="198">
        <f>IF(N412="základní",J412,0)</f>
        <v>0</v>
      </c>
      <c r="BF412" s="198">
        <f>IF(N412="snížená",J412,0)</f>
        <v>0</v>
      </c>
      <c r="BG412" s="198">
        <f>IF(N412="zákl. přenesená",J412,0)</f>
        <v>0</v>
      </c>
      <c r="BH412" s="198">
        <f>IF(N412="sníž. přenesená",J412,0)</f>
        <v>0</v>
      </c>
      <c r="BI412" s="198">
        <f>IF(N412="nulová",J412,0)</f>
        <v>0</v>
      </c>
      <c r="BJ412" s="17" t="s">
        <v>88</v>
      </c>
      <c r="BK412" s="198">
        <f>ROUND(I412*H412,2)</f>
        <v>0</v>
      </c>
      <c r="BL412" s="17" t="s">
        <v>135</v>
      </c>
      <c r="BM412" s="197" t="s">
        <v>397</v>
      </c>
    </row>
    <row r="413" spans="1:65" s="2" customFormat="1" ht="19.5">
      <c r="A413" s="34"/>
      <c r="B413" s="35"/>
      <c r="C413" s="36"/>
      <c r="D413" s="199" t="s">
        <v>137</v>
      </c>
      <c r="E413" s="36"/>
      <c r="F413" s="200" t="s">
        <v>396</v>
      </c>
      <c r="G413" s="36"/>
      <c r="H413" s="36"/>
      <c r="I413" s="201"/>
      <c r="J413" s="36"/>
      <c r="K413" s="36"/>
      <c r="L413" s="39"/>
      <c r="M413" s="202"/>
      <c r="N413" s="203"/>
      <c r="O413" s="71"/>
      <c r="P413" s="71"/>
      <c r="Q413" s="71"/>
      <c r="R413" s="71"/>
      <c r="S413" s="71"/>
      <c r="T413" s="72"/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T413" s="17" t="s">
        <v>137</v>
      </c>
      <c r="AU413" s="17" t="s">
        <v>90</v>
      </c>
    </row>
    <row r="414" spans="1:65" s="13" customFormat="1" ht="11.25">
      <c r="B414" s="204"/>
      <c r="C414" s="205"/>
      <c r="D414" s="199" t="s">
        <v>139</v>
      </c>
      <c r="E414" s="206" t="s">
        <v>1</v>
      </c>
      <c r="F414" s="207" t="s">
        <v>241</v>
      </c>
      <c r="G414" s="205"/>
      <c r="H414" s="206" t="s">
        <v>1</v>
      </c>
      <c r="I414" s="208"/>
      <c r="J414" s="205"/>
      <c r="K414" s="205"/>
      <c r="L414" s="209"/>
      <c r="M414" s="210"/>
      <c r="N414" s="211"/>
      <c r="O414" s="211"/>
      <c r="P414" s="211"/>
      <c r="Q414" s="211"/>
      <c r="R414" s="211"/>
      <c r="S414" s="211"/>
      <c r="T414" s="212"/>
      <c r="AT414" s="213" t="s">
        <v>139</v>
      </c>
      <c r="AU414" s="213" t="s">
        <v>90</v>
      </c>
      <c r="AV414" s="13" t="s">
        <v>88</v>
      </c>
      <c r="AW414" s="13" t="s">
        <v>36</v>
      </c>
      <c r="AX414" s="13" t="s">
        <v>80</v>
      </c>
      <c r="AY414" s="213" t="s">
        <v>128</v>
      </c>
    </row>
    <row r="415" spans="1:65" s="13" customFormat="1" ht="11.25">
      <c r="B415" s="204"/>
      <c r="C415" s="205"/>
      <c r="D415" s="199" t="s">
        <v>139</v>
      </c>
      <c r="E415" s="206" t="s">
        <v>1</v>
      </c>
      <c r="F415" s="207" t="s">
        <v>141</v>
      </c>
      <c r="G415" s="205"/>
      <c r="H415" s="206" t="s">
        <v>1</v>
      </c>
      <c r="I415" s="208"/>
      <c r="J415" s="205"/>
      <c r="K415" s="205"/>
      <c r="L415" s="209"/>
      <c r="M415" s="210"/>
      <c r="N415" s="211"/>
      <c r="O415" s="211"/>
      <c r="P415" s="211"/>
      <c r="Q415" s="211"/>
      <c r="R415" s="211"/>
      <c r="S415" s="211"/>
      <c r="T415" s="212"/>
      <c r="AT415" s="213" t="s">
        <v>139</v>
      </c>
      <c r="AU415" s="213" t="s">
        <v>90</v>
      </c>
      <c r="AV415" s="13" t="s">
        <v>88</v>
      </c>
      <c r="AW415" s="13" t="s">
        <v>36</v>
      </c>
      <c r="AX415" s="13" t="s">
        <v>80</v>
      </c>
      <c r="AY415" s="213" t="s">
        <v>128</v>
      </c>
    </row>
    <row r="416" spans="1:65" s="14" customFormat="1" ht="11.25">
      <c r="B416" s="214"/>
      <c r="C416" s="215"/>
      <c r="D416" s="199" t="s">
        <v>139</v>
      </c>
      <c r="E416" s="216" t="s">
        <v>1</v>
      </c>
      <c r="F416" s="217" t="s">
        <v>398</v>
      </c>
      <c r="G416" s="215"/>
      <c r="H416" s="218">
        <v>64</v>
      </c>
      <c r="I416" s="219"/>
      <c r="J416" s="215"/>
      <c r="K416" s="215"/>
      <c r="L416" s="220"/>
      <c r="M416" s="221"/>
      <c r="N416" s="222"/>
      <c r="O416" s="222"/>
      <c r="P416" s="222"/>
      <c r="Q416" s="222"/>
      <c r="R416" s="222"/>
      <c r="S416" s="222"/>
      <c r="T416" s="223"/>
      <c r="AT416" s="224" t="s">
        <v>139</v>
      </c>
      <c r="AU416" s="224" t="s">
        <v>90</v>
      </c>
      <c r="AV416" s="14" t="s">
        <v>90</v>
      </c>
      <c r="AW416" s="14" t="s">
        <v>36</v>
      </c>
      <c r="AX416" s="14" t="s">
        <v>80</v>
      </c>
      <c r="AY416" s="224" t="s">
        <v>128</v>
      </c>
    </row>
    <row r="417" spans="1:65" s="13" customFormat="1" ht="11.25">
      <c r="B417" s="204"/>
      <c r="C417" s="205"/>
      <c r="D417" s="199" t="s">
        <v>139</v>
      </c>
      <c r="E417" s="206" t="s">
        <v>1</v>
      </c>
      <c r="F417" s="207" t="s">
        <v>143</v>
      </c>
      <c r="G417" s="205"/>
      <c r="H417" s="206" t="s">
        <v>1</v>
      </c>
      <c r="I417" s="208"/>
      <c r="J417" s="205"/>
      <c r="K417" s="205"/>
      <c r="L417" s="209"/>
      <c r="M417" s="210"/>
      <c r="N417" s="211"/>
      <c r="O417" s="211"/>
      <c r="P417" s="211"/>
      <c r="Q417" s="211"/>
      <c r="R417" s="211"/>
      <c r="S417" s="211"/>
      <c r="T417" s="212"/>
      <c r="AT417" s="213" t="s">
        <v>139</v>
      </c>
      <c r="AU417" s="213" t="s">
        <v>90</v>
      </c>
      <c r="AV417" s="13" t="s">
        <v>88</v>
      </c>
      <c r="AW417" s="13" t="s">
        <v>36</v>
      </c>
      <c r="AX417" s="13" t="s">
        <v>80</v>
      </c>
      <c r="AY417" s="213" t="s">
        <v>128</v>
      </c>
    </row>
    <row r="418" spans="1:65" s="14" customFormat="1" ht="11.25">
      <c r="B418" s="214"/>
      <c r="C418" s="215"/>
      <c r="D418" s="199" t="s">
        <v>139</v>
      </c>
      <c r="E418" s="216" t="s">
        <v>1</v>
      </c>
      <c r="F418" s="217" t="s">
        <v>399</v>
      </c>
      <c r="G418" s="215"/>
      <c r="H418" s="218">
        <v>11.4</v>
      </c>
      <c r="I418" s="219"/>
      <c r="J418" s="215"/>
      <c r="K418" s="215"/>
      <c r="L418" s="220"/>
      <c r="M418" s="221"/>
      <c r="N418" s="222"/>
      <c r="O418" s="222"/>
      <c r="P418" s="222"/>
      <c r="Q418" s="222"/>
      <c r="R418" s="222"/>
      <c r="S418" s="222"/>
      <c r="T418" s="223"/>
      <c r="AT418" s="224" t="s">
        <v>139</v>
      </c>
      <c r="AU418" s="224" t="s">
        <v>90</v>
      </c>
      <c r="AV418" s="14" t="s">
        <v>90</v>
      </c>
      <c r="AW418" s="14" t="s">
        <v>36</v>
      </c>
      <c r="AX418" s="14" t="s">
        <v>80</v>
      </c>
      <c r="AY418" s="224" t="s">
        <v>128</v>
      </c>
    </row>
    <row r="419" spans="1:65" s="13" customFormat="1" ht="11.25">
      <c r="B419" s="204"/>
      <c r="C419" s="205"/>
      <c r="D419" s="199" t="s">
        <v>139</v>
      </c>
      <c r="E419" s="206" t="s">
        <v>1</v>
      </c>
      <c r="F419" s="207" t="s">
        <v>145</v>
      </c>
      <c r="G419" s="205"/>
      <c r="H419" s="206" t="s">
        <v>1</v>
      </c>
      <c r="I419" s="208"/>
      <c r="J419" s="205"/>
      <c r="K419" s="205"/>
      <c r="L419" s="209"/>
      <c r="M419" s="210"/>
      <c r="N419" s="211"/>
      <c r="O419" s="211"/>
      <c r="P419" s="211"/>
      <c r="Q419" s="211"/>
      <c r="R419" s="211"/>
      <c r="S419" s="211"/>
      <c r="T419" s="212"/>
      <c r="AT419" s="213" t="s">
        <v>139</v>
      </c>
      <c r="AU419" s="213" t="s">
        <v>90</v>
      </c>
      <c r="AV419" s="13" t="s">
        <v>88</v>
      </c>
      <c r="AW419" s="13" t="s">
        <v>36</v>
      </c>
      <c r="AX419" s="13" t="s">
        <v>80</v>
      </c>
      <c r="AY419" s="213" t="s">
        <v>128</v>
      </c>
    </row>
    <row r="420" spans="1:65" s="14" customFormat="1" ht="11.25">
      <c r="B420" s="214"/>
      <c r="C420" s="215"/>
      <c r="D420" s="199" t="s">
        <v>139</v>
      </c>
      <c r="E420" s="216" t="s">
        <v>1</v>
      </c>
      <c r="F420" s="217" t="s">
        <v>400</v>
      </c>
      <c r="G420" s="215"/>
      <c r="H420" s="218">
        <v>7.6</v>
      </c>
      <c r="I420" s="219"/>
      <c r="J420" s="215"/>
      <c r="K420" s="215"/>
      <c r="L420" s="220"/>
      <c r="M420" s="221"/>
      <c r="N420" s="222"/>
      <c r="O420" s="222"/>
      <c r="P420" s="222"/>
      <c r="Q420" s="222"/>
      <c r="R420" s="222"/>
      <c r="S420" s="222"/>
      <c r="T420" s="223"/>
      <c r="AT420" s="224" t="s">
        <v>139</v>
      </c>
      <c r="AU420" s="224" t="s">
        <v>90</v>
      </c>
      <c r="AV420" s="14" t="s">
        <v>90</v>
      </c>
      <c r="AW420" s="14" t="s">
        <v>36</v>
      </c>
      <c r="AX420" s="14" t="s">
        <v>80</v>
      </c>
      <c r="AY420" s="224" t="s">
        <v>128</v>
      </c>
    </row>
    <row r="421" spans="1:65" s="15" customFormat="1" ht="11.25">
      <c r="B421" s="225"/>
      <c r="C421" s="226"/>
      <c r="D421" s="199" t="s">
        <v>139</v>
      </c>
      <c r="E421" s="227" t="s">
        <v>1</v>
      </c>
      <c r="F421" s="228" t="s">
        <v>147</v>
      </c>
      <c r="G421" s="226"/>
      <c r="H421" s="229">
        <v>83</v>
      </c>
      <c r="I421" s="230"/>
      <c r="J421" s="226"/>
      <c r="K421" s="226"/>
      <c r="L421" s="231"/>
      <c r="M421" s="232"/>
      <c r="N421" s="233"/>
      <c r="O421" s="233"/>
      <c r="P421" s="233"/>
      <c r="Q421" s="233"/>
      <c r="R421" s="233"/>
      <c r="S421" s="233"/>
      <c r="T421" s="234"/>
      <c r="AT421" s="235" t="s">
        <v>139</v>
      </c>
      <c r="AU421" s="235" t="s">
        <v>90</v>
      </c>
      <c r="AV421" s="15" t="s">
        <v>135</v>
      </c>
      <c r="AW421" s="15" t="s">
        <v>36</v>
      </c>
      <c r="AX421" s="15" t="s">
        <v>88</v>
      </c>
      <c r="AY421" s="235" t="s">
        <v>128</v>
      </c>
    </row>
    <row r="422" spans="1:65" s="12" customFormat="1" ht="22.9" customHeight="1">
      <c r="B422" s="170"/>
      <c r="C422" s="171"/>
      <c r="D422" s="172" t="s">
        <v>79</v>
      </c>
      <c r="E422" s="184" t="s">
        <v>196</v>
      </c>
      <c r="F422" s="184" t="s">
        <v>401</v>
      </c>
      <c r="G422" s="171"/>
      <c r="H422" s="171"/>
      <c r="I422" s="174"/>
      <c r="J422" s="185">
        <f>BK422</f>
        <v>0</v>
      </c>
      <c r="K422" s="171"/>
      <c r="L422" s="176"/>
      <c r="M422" s="177"/>
      <c r="N422" s="178"/>
      <c r="O422" s="178"/>
      <c r="P422" s="179">
        <f>SUM(P423:P615)</f>
        <v>0</v>
      </c>
      <c r="Q422" s="178"/>
      <c r="R422" s="179">
        <f>SUM(R423:R615)</f>
        <v>6.2438599999999997</v>
      </c>
      <c r="S422" s="178"/>
      <c r="T422" s="180">
        <f>SUM(T423:T615)</f>
        <v>0.15</v>
      </c>
      <c r="AR422" s="181" t="s">
        <v>88</v>
      </c>
      <c r="AT422" s="182" t="s">
        <v>79</v>
      </c>
      <c r="AU422" s="182" t="s">
        <v>88</v>
      </c>
      <c r="AY422" s="181" t="s">
        <v>128</v>
      </c>
      <c r="BK422" s="183">
        <f>SUM(BK423:BK615)</f>
        <v>0</v>
      </c>
    </row>
    <row r="423" spans="1:65" s="2" customFormat="1" ht="21.75" customHeight="1">
      <c r="A423" s="34"/>
      <c r="B423" s="35"/>
      <c r="C423" s="186" t="s">
        <v>402</v>
      </c>
      <c r="D423" s="186" t="s">
        <v>130</v>
      </c>
      <c r="E423" s="187" t="s">
        <v>403</v>
      </c>
      <c r="F423" s="188" t="s">
        <v>404</v>
      </c>
      <c r="G423" s="189" t="s">
        <v>199</v>
      </c>
      <c r="H423" s="190">
        <v>4</v>
      </c>
      <c r="I423" s="191"/>
      <c r="J423" s="192">
        <f>ROUND(I423*H423,2)</f>
        <v>0</v>
      </c>
      <c r="K423" s="188" t="s">
        <v>182</v>
      </c>
      <c r="L423" s="39"/>
      <c r="M423" s="193" t="s">
        <v>1</v>
      </c>
      <c r="N423" s="194" t="s">
        <v>45</v>
      </c>
      <c r="O423" s="71"/>
      <c r="P423" s="195">
        <f>O423*H423</f>
        <v>0</v>
      </c>
      <c r="Q423" s="195">
        <v>6.8640000000000007E-2</v>
      </c>
      <c r="R423" s="195">
        <f>Q423*H423</f>
        <v>0.27456000000000003</v>
      </c>
      <c r="S423" s="195">
        <v>0</v>
      </c>
      <c r="T423" s="196">
        <f>S423*H423</f>
        <v>0</v>
      </c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R423" s="197" t="s">
        <v>135</v>
      </c>
      <c r="AT423" s="197" t="s">
        <v>130</v>
      </c>
      <c r="AU423" s="197" t="s">
        <v>90</v>
      </c>
      <c r="AY423" s="17" t="s">
        <v>128</v>
      </c>
      <c r="BE423" s="198">
        <f>IF(N423="základní",J423,0)</f>
        <v>0</v>
      </c>
      <c r="BF423" s="198">
        <f>IF(N423="snížená",J423,0)</f>
        <v>0</v>
      </c>
      <c r="BG423" s="198">
        <f>IF(N423="zákl. přenesená",J423,0)</f>
        <v>0</v>
      </c>
      <c r="BH423" s="198">
        <f>IF(N423="sníž. přenesená",J423,0)</f>
        <v>0</v>
      </c>
      <c r="BI423" s="198">
        <f>IF(N423="nulová",J423,0)</f>
        <v>0</v>
      </c>
      <c r="BJ423" s="17" t="s">
        <v>88</v>
      </c>
      <c r="BK423" s="198">
        <f>ROUND(I423*H423,2)</f>
        <v>0</v>
      </c>
      <c r="BL423" s="17" t="s">
        <v>135</v>
      </c>
      <c r="BM423" s="197" t="s">
        <v>405</v>
      </c>
    </row>
    <row r="424" spans="1:65" s="2" customFormat="1" ht="29.25">
      <c r="A424" s="34"/>
      <c r="B424" s="35"/>
      <c r="C424" s="36"/>
      <c r="D424" s="199" t="s">
        <v>137</v>
      </c>
      <c r="E424" s="36"/>
      <c r="F424" s="200" t="s">
        <v>406</v>
      </c>
      <c r="G424" s="36"/>
      <c r="H424" s="36"/>
      <c r="I424" s="201"/>
      <c r="J424" s="36"/>
      <c r="K424" s="36"/>
      <c r="L424" s="39"/>
      <c r="M424" s="202"/>
      <c r="N424" s="203"/>
      <c r="O424" s="71"/>
      <c r="P424" s="71"/>
      <c r="Q424" s="71"/>
      <c r="R424" s="71"/>
      <c r="S424" s="71"/>
      <c r="T424" s="72"/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T424" s="17" t="s">
        <v>137</v>
      </c>
      <c r="AU424" s="17" t="s">
        <v>90</v>
      </c>
    </row>
    <row r="425" spans="1:65" s="13" customFormat="1" ht="11.25">
      <c r="B425" s="204"/>
      <c r="C425" s="205"/>
      <c r="D425" s="199" t="s">
        <v>139</v>
      </c>
      <c r="E425" s="206" t="s">
        <v>1</v>
      </c>
      <c r="F425" s="207" t="s">
        <v>407</v>
      </c>
      <c r="G425" s="205"/>
      <c r="H425" s="206" t="s">
        <v>1</v>
      </c>
      <c r="I425" s="208"/>
      <c r="J425" s="205"/>
      <c r="K425" s="205"/>
      <c r="L425" s="209"/>
      <c r="M425" s="210"/>
      <c r="N425" s="211"/>
      <c r="O425" s="211"/>
      <c r="P425" s="211"/>
      <c r="Q425" s="211"/>
      <c r="R425" s="211"/>
      <c r="S425" s="211"/>
      <c r="T425" s="212"/>
      <c r="AT425" s="213" t="s">
        <v>139</v>
      </c>
      <c r="AU425" s="213" t="s">
        <v>90</v>
      </c>
      <c r="AV425" s="13" t="s">
        <v>88</v>
      </c>
      <c r="AW425" s="13" t="s">
        <v>36</v>
      </c>
      <c r="AX425" s="13" t="s">
        <v>80</v>
      </c>
      <c r="AY425" s="213" t="s">
        <v>128</v>
      </c>
    </row>
    <row r="426" spans="1:65" s="13" customFormat="1" ht="11.25">
      <c r="B426" s="204"/>
      <c r="C426" s="205"/>
      <c r="D426" s="199" t="s">
        <v>139</v>
      </c>
      <c r="E426" s="206" t="s">
        <v>1</v>
      </c>
      <c r="F426" s="207" t="s">
        <v>143</v>
      </c>
      <c r="G426" s="205"/>
      <c r="H426" s="206" t="s">
        <v>1</v>
      </c>
      <c r="I426" s="208"/>
      <c r="J426" s="205"/>
      <c r="K426" s="205"/>
      <c r="L426" s="209"/>
      <c r="M426" s="210"/>
      <c r="N426" s="211"/>
      <c r="O426" s="211"/>
      <c r="P426" s="211"/>
      <c r="Q426" s="211"/>
      <c r="R426" s="211"/>
      <c r="S426" s="211"/>
      <c r="T426" s="212"/>
      <c r="AT426" s="213" t="s">
        <v>139</v>
      </c>
      <c r="AU426" s="213" t="s">
        <v>90</v>
      </c>
      <c r="AV426" s="13" t="s">
        <v>88</v>
      </c>
      <c r="AW426" s="13" t="s">
        <v>36</v>
      </c>
      <c r="AX426" s="13" t="s">
        <v>80</v>
      </c>
      <c r="AY426" s="213" t="s">
        <v>128</v>
      </c>
    </row>
    <row r="427" spans="1:65" s="14" customFormat="1" ht="11.25">
      <c r="B427" s="214"/>
      <c r="C427" s="215"/>
      <c r="D427" s="199" t="s">
        <v>139</v>
      </c>
      <c r="E427" s="216" t="s">
        <v>1</v>
      </c>
      <c r="F427" s="217" t="s">
        <v>90</v>
      </c>
      <c r="G427" s="215"/>
      <c r="H427" s="218">
        <v>2</v>
      </c>
      <c r="I427" s="219"/>
      <c r="J427" s="215"/>
      <c r="K427" s="215"/>
      <c r="L427" s="220"/>
      <c r="M427" s="221"/>
      <c r="N427" s="222"/>
      <c r="O427" s="222"/>
      <c r="P427" s="222"/>
      <c r="Q427" s="222"/>
      <c r="R427" s="222"/>
      <c r="S427" s="222"/>
      <c r="T427" s="223"/>
      <c r="AT427" s="224" t="s">
        <v>139</v>
      </c>
      <c r="AU427" s="224" t="s">
        <v>90</v>
      </c>
      <c r="AV427" s="14" t="s">
        <v>90</v>
      </c>
      <c r="AW427" s="14" t="s">
        <v>36</v>
      </c>
      <c r="AX427" s="14" t="s">
        <v>80</v>
      </c>
      <c r="AY427" s="224" t="s">
        <v>128</v>
      </c>
    </row>
    <row r="428" spans="1:65" s="13" customFormat="1" ht="11.25">
      <c r="B428" s="204"/>
      <c r="C428" s="205"/>
      <c r="D428" s="199" t="s">
        <v>139</v>
      </c>
      <c r="E428" s="206" t="s">
        <v>1</v>
      </c>
      <c r="F428" s="207" t="s">
        <v>408</v>
      </c>
      <c r="G428" s="205"/>
      <c r="H428" s="206" t="s">
        <v>1</v>
      </c>
      <c r="I428" s="208"/>
      <c r="J428" s="205"/>
      <c r="K428" s="205"/>
      <c r="L428" s="209"/>
      <c r="M428" s="210"/>
      <c r="N428" s="211"/>
      <c r="O428" s="211"/>
      <c r="P428" s="211"/>
      <c r="Q428" s="211"/>
      <c r="R428" s="211"/>
      <c r="S428" s="211"/>
      <c r="T428" s="212"/>
      <c r="AT428" s="213" t="s">
        <v>139</v>
      </c>
      <c r="AU428" s="213" t="s">
        <v>90</v>
      </c>
      <c r="AV428" s="13" t="s">
        <v>88</v>
      </c>
      <c r="AW428" s="13" t="s">
        <v>36</v>
      </c>
      <c r="AX428" s="13" t="s">
        <v>80</v>
      </c>
      <c r="AY428" s="213" t="s">
        <v>128</v>
      </c>
    </row>
    <row r="429" spans="1:65" s="14" customFormat="1" ht="11.25">
      <c r="B429" s="214"/>
      <c r="C429" s="215"/>
      <c r="D429" s="199" t="s">
        <v>139</v>
      </c>
      <c r="E429" s="216" t="s">
        <v>1</v>
      </c>
      <c r="F429" s="217" t="s">
        <v>90</v>
      </c>
      <c r="G429" s="215"/>
      <c r="H429" s="218">
        <v>2</v>
      </c>
      <c r="I429" s="219"/>
      <c r="J429" s="215"/>
      <c r="K429" s="215"/>
      <c r="L429" s="220"/>
      <c r="M429" s="221"/>
      <c r="N429" s="222"/>
      <c r="O429" s="222"/>
      <c r="P429" s="222"/>
      <c r="Q429" s="222"/>
      <c r="R429" s="222"/>
      <c r="S429" s="222"/>
      <c r="T429" s="223"/>
      <c r="AT429" s="224" t="s">
        <v>139</v>
      </c>
      <c r="AU429" s="224" t="s">
        <v>90</v>
      </c>
      <c r="AV429" s="14" t="s">
        <v>90</v>
      </c>
      <c r="AW429" s="14" t="s">
        <v>36</v>
      </c>
      <c r="AX429" s="14" t="s">
        <v>80</v>
      </c>
      <c r="AY429" s="224" t="s">
        <v>128</v>
      </c>
    </row>
    <row r="430" spans="1:65" s="15" customFormat="1" ht="11.25">
      <c r="B430" s="225"/>
      <c r="C430" s="226"/>
      <c r="D430" s="199" t="s">
        <v>139</v>
      </c>
      <c r="E430" s="227" t="s">
        <v>1</v>
      </c>
      <c r="F430" s="228" t="s">
        <v>147</v>
      </c>
      <c r="G430" s="226"/>
      <c r="H430" s="229">
        <v>4</v>
      </c>
      <c r="I430" s="230"/>
      <c r="J430" s="226"/>
      <c r="K430" s="226"/>
      <c r="L430" s="231"/>
      <c r="M430" s="232"/>
      <c r="N430" s="233"/>
      <c r="O430" s="233"/>
      <c r="P430" s="233"/>
      <c r="Q430" s="233"/>
      <c r="R430" s="233"/>
      <c r="S430" s="233"/>
      <c r="T430" s="234"/>
      <c r="AT430" s="235" t="s">
        <v>139</v>
      </c>
      <c r="AU430" s="235" t="s">
        <v>90</v>
      </c>
      <c r="AV430" s="15" t="s">
        <v>135</v>
      </c>
      <c r="AW430" s="15" t="s">
        <v>36</v>
      </c>
      <c r="AX430" s="15" t="s">
        <v>88</v>
      </c>
      <c r="AY430" s="235" t="s">
        <v>128</v>
      </c>
    </row>
    <row r="431" spans="1:65" s="2" customFormat="1" ht="24.2" customHeight="1">
      <c r="A431" s="34"/>
      <c r="B431" s="35"/>
      <c r="C431" s="186" t="s">
        <v>409</v>
      </c>
      <c r="D431" s="186" t="s">
        <v>130</v>
      </c>
      <c r="E431" s="187" t="s">
        <v>410</v>
      </c>
      <c r="F431" s="188" t="s">
        <v>411</v>
      </c>
      <c r="G431" s="189" t="s">
        <v>199</v>
      </c>
      <c r="H431" s="190">
        <v>4</v>
      </c>
      <c r="I431" s="191"/>
      <c r="J431" s="192">
        <f>ROUND(I431*H431,2)</f>
        <v>0</v>
      </c>
      <c r="K431" s="188" t="s">
        <v>1</v>
      </c>
      <c r="L431" s="39"/>
      <c r="M431" s="193" t="s">
        <v>1</v>
      </c>
      <c r="N431" s="194" t="s">
        <v>45</v>
      </c>
      <c r="O431" s="71"/>
      <c r="P431" s="195">
        <f>O431*H431</f>
        <v>0</v>
      </c>
      <c r="Q431" s="195">
        <v>1E-3</v>
      </c>
      <c r="R431" s="195">
        <f>Q431*H431</f>
        <v>4.0000000000000001E-3</v>
      </c>
      <c r="S431" s="195">
        <v>0</v>
      </c>
      <c r="T431" s="196">
        <f>S431*H431</f>
        <v>0</v>
      </c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R431" s="197" t="s">
        <v>135</v>
      </c>
      <c r="AT431" s="197" t="s">
        <v>130</v>
      </c>
      <c r="AU431" s="197" t="s">
        <v>90</v>
      </c>
      <c r="AY431" s="17" t="s">
        <v>128</v>
      </c>
      <c r="BE431" s="198">
        <f>IF(N431="základní",J431,0)</f>
        <v>0</v>
      </c>
      <c r="BF431" s="198">
        <f>IF(N431="snížená",J431,0)</f>
        <v>0</v>
      </c>
      <c r="BG431" s="198">
        <f>IF(N431="zákl. přenesená",J431,0)</f>
        <v>0</v>
      </c>
      <c r="BH431" s="198">
        <f>IF(N431="sníž. přenesená",J431,0)</f>
        <v>0</v>
      </c>
      <c r="BI431" s="198">
        <f>IF(N431="nulová",J431,0)</f>
        <v>0</v>
      </c>
      <c r="BJ431" s="17" t="s">
        <v>88</v>
      </c>
      <c r="BK431" s="198">
        <f>ROUND(I431*H431,2)</f>
        <v>0</v>
      </c>
      <c r="BL431" s="17" t="s">
        <v>135</v>
      </c>
      <c r="BM431" s="197" t="s">
        <v>412</v>
      </c>
    </row>
    <row r="432" spans="1:65" s="2" customFormat="1" ht="29.25">
      <c r="A432" s="34"/>
      <c r="B432" s="35"/>
      <c r="C432" s="36"/>
      <c r="D432" s="199" t="s">
        <v>137</v>
      </c>
      <c r="E432" s="36"/>
      <c r="F432" s="200" t="s">
        <v>413</v>
      </c>
      <c r="G432" s="36"/>
      <c r="H432" s="36"/>
      <c r="I432" s="201"/>
      <c r="J432" s="36"/>
      <c r="K432" s="36"/>
      <c r="L432" s="39"/>
      <c r="M432" s="202"/>
      <c r="N432" s="203"/>
      <c r="O432" s="71"/>
      <c r="P432" s="71"/>
      <c r="Q432" s="71"/>
      <c r="R432" s="71"/>
      <c r="S432" s="71"/>
      <c r="T432" s="72"/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T432" s="17" t="s">
        <v>137</v>
      </c>
      <c r="AU432" s="17" t="s">
        <v>90</v>
      </c>
    </row>
    <row r="433" spans="1:65" s="13" customFormat="1" ht="11.25">
      <c r="B433" s="204"/>
      <c r="C433" s="205"/>
      <c r="D433" s="199" t="s">
        <v>139</v>
      </c>
      <c r="E433" s="206" t="s">
        <v>1</v>
      </c>
      <c r="F433" s="207" t="s">
        <v>407</v>
      </c>
      <c r="G433" s="205"/>
      <c r="H433" s="206" t="s">
        <v>1</v>
      </c>
      <c r="I433" s="208"/>
      <c r="J433" s="205"/>
      <c r="K433" s="205"/>
      <c r="L433" s="209"/>
      <c r="M433" s="210"/>
      <c r="N433" s="211"/>
      <c r="O433" s="211"/>
      <c r="P433" s="211"/>
      <c r="Q433" s="211"/>
      <c r="R433" s="211"/>
      <c r="S433" s="211"/>
      <c r="T433" s="212"/>
      <c r="AT433" s="213" t="s">
        <v>139</v>
      </c>
      <c r="AU433" s="213" t="s">
        <v>90</v>
      </c>
      <c r="AV433" s="13" t="s">
        <v>88</v>
      </c>
      <c r="AW433" s="13" t="s">
        <v>36</v>
      </c>
      <c r="AX433" s="13" t="s">
        <v>80</v>
      </c>
      <c r="AY433" s="213" t="s">
        <v>128</v>
      </c>
    </row>
    <row r="434" spans="1:65" s="13" customFormat="1" ht="11.25">
      <c r="B434" s="204"/>
      <c r="C434" s="205"/>
      <c r="D434" s="199" t="s">
        <v>139</v>
      </c>
      <c r="E434" s="206" t="s">
        <v>1</v>
      </c>
      <c r="F434" s="207" t="s">
        <v>143</v>
      </c>
      <c r="G434" s="205"/>
      <c r="H434" s="206" t="s">
        <v>1</v>
      </c>
      <c r="I434" s="208"/>
      <c r="J434" s="205"/>
      <c r="K434" s="205"/>
      <c r="L434" s="209"/>
      <c r="M434" s="210"/>
      <c r="N434" s="211"/>
      <c r="O434" s="211"/>
      <c r="P434" s="211"/>
      <c r="Q434" s="211"/>
      <c r="R434" s="211"/>
      <c r="S434" s="211"/>
      <c r="T434" s="212"/>
      <c r="AT434" s="213" t="s">
        <v>139</v>
      </c>
      <c r="AU434" s="213" t="s">
        <v>90</v>
      </c>
      <c r="AV434" s="13" t="s">
        <v>88</v>
      </c>
      <c r="AW434" s="13" t="s">
        <v>36</v>
      </c>
      <c r="AX434" s="13" t="s">
        <v>80</v>
      </c>
      <c r="AY434" s="213" t="s">
        <v>128</v>
      </c>
    </row>
    <row r="435" spans="1:65" s="14" customFormat="1" ht="11.25">
      <c r="B435" s="214"/>
      <c r="C435" s="215"/>
      <c r="D435" s="199" t="s">
        <v>139</v>
      </c>
      <c r="E435" s="216" t="s">
        <v>1</v>
      </c>
      <c r="F435" s="217" t="s">
        <v>90</v>
      </c>
      <c r="G435" s="215"/>
      <c r="H435" s="218">
        <v>2</v>
      </c>
      <c r="I435" s="219"/>
      <c r="J435" s="215"/>
      <c r="K435" s="215"/>
      <c r="L435" s="220"/>
      <c r="M435" s="221"/>
      <c r="N435" s="222"/>
      <c r="O435" s="222"/>
      <c r="P435" s="222"/>
      <c r="Q435" s="222"/>
      <c r="R435" s="222"/>
      <c r="S435" s="222"/>
      <c r="T435" s="223"/>
      <c r="AT435" s="224" t="s">
        <v>139</v>
      </c>
      <c r="AU435" s="224" t="s">
        <v>90</v>
      </c>
      <c r="AV435" s="14" t="s">
        <v>90</v>
      </c>
      <c r="AW435" s="14" t="s">
        <v>36</v>
      </c>
      <c r="AX435" s="14" t="s">
        <v>80</v>
      </c>
      <c r="AY435" s="224" t="s">
        <v>128</v>
      </c>
    </row>
    <row r="436" spans="1:65" s="13" customFormat="1" ht="11.25">
      <c r="B436" s="204"/>
      <c r="C436" s="205"/>
      <c r="D436" s="199" t="s">
        <v>139</v>
      </c>
      <c r="E436" s="206" t="s">
        <v>1</v>
      </c>
      <c r="F436" s="207" t="s">
        <v>408</v>
      </c>
      <c r="G436" s="205"/>
      <c r="H436" s="206" t="s">
        <v>1</v>
      </c>
      <c r="I436" s="208"/>
      <c r="J436" s="205"/>
      <c r="K436" s="205"/>
      <c r="L436" s="209"/>
      <c r="M436" s="210"/>
      <c r="N436" s="211"/>
      <c r="O436" s="211"/>
      <c r="P436" s="211"/>
      <c r="Q436" s="211"/>
      <c r="R436" s="211"/>
      <c r="S436" s="211"/>
      <c r="T436" s="212"/>
      <c r="AT436" s="213" t="s">
        <v>139</v>
      </c>
      <c r="AU436" s="213" t="s">
        <v>90</v>
      </c>
      <c r="AV436" s="13" t="s">
        <v>88</v>
      </c>
      <c r="AW436" s="13" t="s">
        <v>36</v>
      </c>
      <c r="AX436" s="13" t="s">
        <v>80</v>
      </c>
      <c r="AY436" s="213" t="s">
        <v>128</v>
      </c>
    </row>
    <row r="437" spans="1:65" s="14" customFormat="1" ht="11.25">
      <c r="B437" s="214"/>
      <c r="C437" s="215"/>
      <c r="D437" s="199" t="s">
        <v>139</v>
      </c>
      <c r="E437" s="216" t="s">
        <v>1</v>
      </c>
      <c r="F437" s="217" t="s">
        <v>90</v>
      </c>
      <c r="G437" s="215"/>
      <c r="H437" s="218">
        <v>2</v>
      </c>
      <c r="I437" s="219"/>
      <c r="J437" s="215"/>
      <c r="K437" s="215"/>
      <c r="L437" s="220"/>
      <c r="M437" s="221"/>
      <c r="N437" s="222"/>
      <c r="O437" s="222"/>
      <c r="P437" s="222"/>
      <c r="Q437" s="222"/>
      <c r="R437" s="222"/>
      <c r="S437" s="222"/>
      <c r="T437" s="223"/>
      <c r="AT437" s="224" t="s">
        <v>139</v>
      </c>
      <c r="AU437" s="224" t="s">
        <v>90</v>
      </c>
      <c r="AV437" s="14" t="s">
        <v>90</v>
      </c>
      <c r="AW437" s="14" t="s">
        <v>36</v>
      </c>
      <c r="AX437" s="14" t="s">
        <v>80</v>
      </c>
      <c r="AY437" s="224" t="s">
        <v>128</v>
      </c>
    </row>
    <row r="438" spans="1:65" s="15" customFormat="1" ht="11.25">
      <c r="B438" s="225"/>
      <c r="C438" s="226"/>
      <c r="D438" s="199" t="s">
        <v>139</v>
      </c>
      <c r="E438" s="227" t="s">
        <v>1</v>
      </c>
      <c r="F438" s="228" t="s">
        <v>147</v>
      </c>
      <c r="G438" s="226"/>
      <c r="H438" s="229">
        <v>4</v>
      </c>
      <c r="I438" s="230"/>
      <c r="J438" s="226"/>
      <c r="K438" s="226"/>
      <c r="L438" s="231"/>
      <c r="M438" s="232"/>
      <c r="N438" s="233"/>
      <c r="O438" s="233"/>
      <c r="P438" s="233"/>
      <c r="Q438" s="233"/>
      <c r="R438" s="233"/>
      <c r="S438" s="233"/>
      <c r="T438" s="234"/>
      <c r="AT438" s="235" t="s">
        <v>139</v>
      </c>
      <c r="AU438" s="235" t="s">
        <v>90</v>
      </c>
      <c r="AV438" s="15" t="s">
        <v>135</v>
      </c>
      <c r="AW438" s="15" t="s">
        <v>36</v>
      </c>
      <c r="AX438" s="15" t="s">
        <v>88</v>
      </c>
      <c r="AY438" s="235" t="s">
        <v>128</v>
      </c>
    </row>
    <row r="439" spans="1:65" s="2" customFormat="1" ht="24.2" customHeight="1">
      <c r="A439" s="34"/>
      <c r="B439" s="35"/>
      <c r="C439" s="186" t="s">
        <v>414</v>
      </c>
      <c r="D439" s="186" t="s">
        <v>130</v>
      </c>
      <c r="E439" s="187" t="s">
        <v>415</v>
      </c>
      <c r="F439" s="188" t="s">
        <v>416</v>
      </c>
      <c r="G439" s="189" t="s">
        <v>199</v>
      </c>
      <c r="H439" s="190">
        <v>1</v>
      </c>
      <c r="I439" s="191"/>
      <c r="J439" s="192">
        <f>ROUND(I439*H439,2)</f>
        <v>0</v>
      </c>
      <c r="K439" s="188" t="s">
        <v>1</v>
      </c>
      <c r="L439" s="39"/>
      <c r="M439" s="193" t="s">
        <v>1</v>
      </c>
      <c r="N439" s="194" t="s">
        <v>45</v>
      </c>
      <c r="O439" s="71"/>
      <c r="P439" s="195">
        <f>O439*H439</f>
        <v>0</v>
      </c>
      <c r="Q439" s="195">
        <v>2E-3</v>
      </c>
      <c r="R439" s="195">
        <f>Q439*H439</f>
        <v>2E-3</v>
      </c>
      <c r="S439" s="195">
        <v>0</v>
      </c>
      <c r="T439" s="196">
        <f>S439*H439</f>
        <v>0</v>
      </c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R439" s="197" t="s">
        <v>135</v>
      </c>
      <c r="AT439" s="197" t="s">
        <v>130</v>
      </c>
      <c r="AU439" s="197" t="s">
        <v>90</v>
      </c>
      <c r="AY439" s="17" t="s">
        <v>128</v>
      </c>
      <c r="BE439" s="198">
        <f>IF(N439="základní",J439,0)</f>
        <v>0</v>
      </c>
      <c r="BF439" s="198">
        <f>IF(N439="snížená",J439,0)</f>
        <v>0</v>
      </c>
      <c r="BG439" s="198">
        <f>IF(N439="zákl. přenesená",J439,0)</f>
        <v>0</v>
      </c>
      <c r="BH439" s="198">
        <f>IF(N439="sníž. přenesená",J439,0)</f>
        <v>0</v>
      </c>
      <c r="BI439" s="198">
        <f>IF(N439="nulová",J439,0)</f>
        <v>0</v>
      </c>
      <c r="BJ439" s="17" t="s">
        <v>88</v>
      </c>
      <c r="BK439" s="198">
        <f>ROUND(I439*H439,2)</f>
        <v>0</v>
      </c>
      <c r="BL439" s="17" t="s">
        <v>135</v>
      </c>
      <c r="BM439" s="197" t="s">
        <v>417</v>
      </c>
    </row>
    <row r="440" spans="1:65" s="2" customFormat="1" ht="39">
      <c r="A440" s="34"/>
      <c r="B440" s="35"/>
      <c r="C440" s="36"/>
      <c r="D440" s="199" t="s">
        <v>137</v>
      </c>
      <c r="E440" s="36"/>
      <c r="F440" s="200" t="s">
        <v>418</v>
      </c>
      <c r="G440" s="36"/>
      <c r="H440" s="36"/>
      <c r="I440" s="201"/>
      <c r="J440" s="36"/>
      <c r="K440" s="36"/>
      <c r="L440" s="39"/>
      <c r="M440" s="202"/>
      <c r="N440" s="203"/>
      <c r="O440" s="71"/>
      <c r="P440" s="71"/>
      <c r="Q440" s="71"/>
      <c r="R440" s="71"/>
      <c r="S440" s="71"/>
      <c r="T440" s="72"/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T440" s="17" t="s">
        <v>137</v>
      </c>
      <c r="AU440" s="17" t="s">
        <v>90</v>
      </c>
    </row>
    <row r="441" spans="1:65" s="13" customFormat="1" ht="11.25">
      <c r="B441" s="204"/>
      <c r="C441" s="205"/>
      <c r="D441" s="199" t="s">
        <v>139</v>
      </c>
      <c r="E441" s="206" t="s">
        <v>1</v>
      </c>
      <c r="F441" s="207" t="s">
        <v>419</v>
      </c>
      <c r="G441" s="205"/>
      <c r="H441" s="206" t="s">
        <v>1</v>
      </c>
      <c r="I441" s="208"/>
      <c r="J441" s="205"/>
      <c r="K441" s="205"/>
      <c r="L441" s="209"/>
      <c r="M441" s="210"/>
      <c r="N441" s="211"/>
      <c r="O441" s="211"/>
      <c r="P441" s="211"/>
      <c r="Q441" s="211"/>
      <c r="R441" s="211"/>
      <c r="S441" s="211"/>
      <c r="T441" s="212"/>
      <c r="AT441" s="213" t="s">
        <v>139</v>
      </c>
      <c r="AU441" s="213" t="s">
        <v>90</v>
      </c>
      <c r="AV441" s="13" t="s">
        <v>88</v>
      </c>
      <c r="AW441" s="13" t="s">
        <v>36</v>
      </c>
      <c r="AX441" s="13" t="s">
        <v>80</v>
      </c>
      <c r="AY441" s="213" t="s">
        <v>128</v>
      </c>
    </row>
    <row r="442" spans="1:65" s="13" customFormat="1" ht="11.25">
      <c r="B442" s="204"/>
      <c r="C442" s="205"/>
      <c r="D442" s="199" t="s">
        <v>139</v>
      </c>
      <c r="E442" s="206" t="s">
        <v>1</v>
      </c>
      <c r="F442" s="207" t="s">
        <v>141</v>
      </c>
      <c r="G442" s="205"/>
      <c r="H442" s="206" t="s">
        <v>1</v>
      </c>
      <c r="I442" s="208"/>
      <c r="J442" s="205"/>
      <c r="K442" s="205"/>
      <c r="L442" s="209"/>
      <c r="M442" s="210"/>
      <c r="N442" s="211"/>
      <c r="O442" s="211"/>
      <c r="P442" s="211"/>
      <c r="Q442" s="211"/>
      <c r="R442" s="211"/>
      <c r="S442" s="211"/>
      <c r="T442" s="212"/>
      <c r="AT442" s="213" t="s">
        <v>139</v>
      </c>
      <c r="AU442" s="213" t="s">
        <v>90</v>
      </c>
      <c r="AV442" s="13" t="s">
        <v>88</v>
      </c>
      <c r="AW442" s="13" t="s">
        <v>36</v>
      </c>
      <c r="AX442" s="13" t="s">
        <v>80</v>
      </c>
      <c r="AY442" s="213" t="s">
        <v>128</v>
      </c>
    </row>
    <row r="443" spans="1:65" s="14" customFormat="1" ht="11.25">
      <c r="B443" s="214"/>
      <c r="C443" s="215"/>
      <c r="D443" s="199" t="s">
        <v>139</v>
      </c>
      <c r="E443" s="216" t="s">
        <v>1</v>
      </c>
      <c r="F443" s="217" t="s">
        <v>88</v>
      </c>
      <c r="G443" s="215"/>
      <c r="H443" s="218">
        <v>1</v>
      </c>
      <c r="I443" s="219"/>
      <c r="J443" s="215"/>
      <c r="K443" s="215"/>
      <c r="L443" s="220"/>
      <c r="M443" s="221"/>
      <c r="N443" s="222"/>
      <c r="O443" s="222"/>
      <c r="P443" s="222"/>
      <c r="Q443" s="222"/>
      <c r="R443" s="222"/>
      <c r="S443" s="222"/>
      <c r="T443" s="223"/>
      <c r="AT443" s="224" t="s">
        <v>139</v>
      </c>
      <c r="AU443" s="224" t="s">
        <v>90</v>
      </c>
      <c r="AV443" s="14" t="s">
        <v>90</v>
      </c>
      <c r="AW443" s="14" t="s">
        <v>36</v>
      </c>
      <c r="AX443" s="14" t="s">
        <v>88</v>
      </c>
      <c r="AY443" s="224" t="s">
        <v>128</v>
      </c>
    </row>
    <row r="444" spans="1:65" s="2" customFormat="1" ht="33" customHeight="1">
      <c r="A444" s="34"/>
      <c r="B444" s="35"/>
      <c r="C444" s="186" t="s">
        <v>420</v>
      </c>
      <c r="D444" s="186" t="s">
        <v>130</v>
      </c>
      <c r="E444" s="187" t="s">
        <v>421</v>
      </c>
      <c r="F444" s="188" t="s">
        <v>422</v>
      </c>
      <c r="G444" s="189" t="s">
        <v>181</v>
      </c>
      <c r="H444" s="190">
        <v>6</v>
      </c>
      <c r="I444" s="191"/>
      <c r="J444" s="192">
        <f>ROUND(I444*H444,2)</f>
        <v>0</v>
      </c>
      <c r="K444" s="188" t="s">
        <v>1</v>
      </c>
      <c r="L444" s="39"/>
      <c r="M444" s="193" t="s">
        <v>1</v>
      </c>
      <c r="N444" s="194" t="s">
        <v>45</v>
      </c>
      <c r="O444" s="71"/>
      <c r="P444" s="195">
        <f>O444*H444</f>
        <v>0</v>
      </c>
      <c r="Q444" s="195">
        <v>1.0000000000000001E-5</v>
      </c>
      <c r="R444" s="195">
        <f>Q444*H444</f>
        <v>6.0000000000000008E-5</v>
      </c>
      <c r="S444" s="195">
        <v>0</v>
      </c>
      <c r="T444" s="196">
        <f>S444*H444</f>
        <v>0</v>
      </c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R444" s="197" t="s">
        <v>135</v>
      </c>
      <c r="AT444" s="197" t="s">
        <v>130</v>
      </c>
      <c r="AU444" s="197" t="s">
        <v>90</v>
      </c>
      <c r="AY444" s="17" t="s">
        <v>128</v>
      </c>
      <c r="BE444" s="198">
        <f>IF(N444="základní",J444,0)</f>
        <v>0</v>
      </c>
      <c r="BF444" s="198">
        <f>IF(N444="snížená",J444,0)</f>
        <v>0</v>
      </c>
      <c r="BG444" s="198">
        <f>IF(N444="zákl. přenesená",J444,0)</f>
        <v>0</v>
      </c>
      <c r="BH444" s="198">
        <f>IF(N444="sníž. přenesená",J444,0)</f>
        <v>0</v>
      </c>
      <c r="BI444" s="198">
        <f>IF(N444="nulová",J444,0)</f>
        <v>0</v>
      </c>
      <c r="BJ444" s="17" t="s">
        <v>88</v>
      </c>
      <c r="BK444" s="198">
        <f>ROUND(I444*H444,2)</f>
        <v>0</v>
      </c>
      <c r="BL444" s="17" t="s">
        <v>135</v>
      </c>
      <c r="BM444" s="197" t="s">
        <v>423</v>
      </c>
    </row>
    <row r="445" spans="1:65" s="2" customFormat="1" ht="19.5">
      <c r="A445" s="34"/>
      <c r="B445" s="35"/>
      <c r="C445" s="36"/>
      <c r="D445" s="199" t="s">
        <v>137</v>
      </c>
      <c r="E445" s="36"/>
      <c r="F445" s="200" t="s">
        <v>422</v>
      </c>
      <c r="G445" s="36"/>
      <c r="H445" s="36"/>
      <c r="I445" s="201"/>
      <c r="J445" s="36"/>
      <c r="K445" s="36"/>
      <c r="L445" s="39"/>
      <c r="M445" s="202"/>
      <c r="N445" s="203"/>
      <c r="O445" s="71"/>
      <c r="P445" s="71"/>
      <c r="Q445" s="71"/>
      <c r="R445" s="71"/>
      <c r="S445" s="71"/>
      <c r="T445" s="72"/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T445" s="17" t="s">
        <v>137</v>
      </c>
      <c r="AU445" s="17" t="s">
        <v>90</v>
      </c>
    </row>
    <row r="446" spans="1:65" s="13" customFormat="1" ht="11.25">
      <c r="B446" s="204"/>
      <c r="C446" s="205"/>
      <c r="D446" s="199" t="s">
        <v>139</v>
      </c>
      <c r="E446" s="206" t="s">
        <v>1</v>
      </c>
      <c r="F446" s="207" t="s">
        <v>424</v>
      </c>
      <c r="G446" s="205"/>
      <c r="H446" s="206" t="s">
        <v>1</v>
      </c>
      <c r="I446" s="208"/>
      <c r="J446" s="205"/>
      <c r="K446" s="205"/>
      <c r="L446" s="209"/>
      <c r="M446" s="210"/>
      <c r="N446" s="211"/>
      <c r="O446" s="211"/>
      <c r="P446" s="211"/>
      <c r="Q446" s="211"/>
      <c r="R446" s="211"/>
      <c r="S446" s="211"/>
      <c r="T446" s="212"/>
      <c r="AT446" s="213" t="s">
        <v>139</v>
      </c>
      <c r="AU446" s="213" t="s">
        <v>90</v>
      </c>
      <c r="AV446" s="13" t="s">
        <v>88</v>
      </c>
      <c r="AW446" s="13" t="s">
        <v>36</v>
      </c>
      <c r="AX446" s="13" t="s">
        <v>80</v>
      </c>
      <c r="AY446" s="213" t="s">
        <v>128</v>
      </c>
    </row>
    <row r="447" spans="1:65" s="13" customFormat="1" ht="11.25">
      <c r="B447" s="204"/>
      <c r="C447" s="205"/>
      <c r="D447" s="199" t="s">
        <v>139</v>
      </c>
      <c r="E447" s="206" t="s">
        <v>1</v>
      </c>
      <c r="F447" s="207" t="s">
        <v>143</v>
      </c>
      <c r="G447" s="205"/>
      <c r="H447" s="206" t="s">
        <v>1</v>
      </c>
      <c r="I447" s="208"/>
      <c r="J447" s="205"/>
      <c r="K447" s="205"/>
      <c r="L447" s="209"/>
      <c r="M447" s="210"/>
      <c r="N447" s="211"/>
      <c r="O447" s="211"/>
      <c r="P447" s="211"/>
      <c r="Q447" s="211"/>
      <c r="R447" s="211"/>
      <c r="S447" s="211"/>
      <c r="T447" s="212"/>
      <c r="AT447" s="213" t="s">
        <v>139</v>
      </c>
      <c r="AU447" s="213" t="s">
        <v>90</v>
      </c>
      <c r="AV447" s="13" t="s">
        <v>88</v>
      </c>
      <c r="AW447" s="13" t="s">
        <v>36</v>
      </c>
      <c r="AX447" s="13" t="s">
        <v>80</v>
      </c>
      <c r="AY447" s="213" t="s">
        <v>128</v>
      </c>
    </row>
    <row r="448" spans="1:65" s="14" customFormat="1" ht="11.25">
      <c r="B448" s="214"/>
      <c r="C448" s="215"/>
      <c r="D448" s="199" t="s">
        <v>139</v>
      </c>
      <c r="E448" s="216" t="s">
        <v>1</v>
      </c>
      <c r="F448" s="217" t="s">
        <v>178</v>
      </c>
      <c r="G448" s="215"/>
      <c r="H448" s="218">
        <v>6</v>
      </c>
      <c r="I448" s="219"/>
      <c r="J448" s="215"/>
      <c r="K448" s="215"/>
      <c r="L448" s="220"/>
      <c r="M448" s="221"/>
      <c r="N448" s="222"/>
      <c r="O448" s="222"/>
      <c r="P448" s="222"/>
      <c r="Q448" s="222"/>
      <c r="R448" s="222"/>
      <c r="S448" s="222"/>
      <c r="T448" s="223"/>
      <c r="AT448" s="224" t="s">
        <v>139</v>
      </c>
      <c r="AU448" s="224" t="s">
        <v>90</v>
      </c>
      <c r="AV448" s="14" t="s">
        <v>90</v>
      </c>
      <c r="AW448" s="14" t="s">
        <v>36</v>
      </c>
      <c r="AX448" s="14" t="s">
        <v>80</v>
      </c>
      <c r="AY448" s="224" t="s">
        <v>128</v>
      </c>
    </row>
    <row r="449" spans="1:65" s="15" customFormat="1" ht="11.25">
      <c r="B449" s="225"/>
      <c r="C449" s="226"/>
      <c r="D449" s="199" t="s">
        <v>139</v>
      </c>
      <c r="E449" s="227" t="s">
        <v>1</v>
      </c>
      <c r="F449" s="228" t="s">
        <v>147</v>
      </c>
      <c r="G449" s="226"/>
      <c r="H449" s="229">
        <v>6</v>
      </c>
      <c r="I449" s="230"/>
      <c r="J449" s="226"/>
      <c r="K449" s="226"/>
      <c r="L449" s="231"/>
      <c r="M449" s="232"/>
      <c r="N449" s="233"/>
      <c r="O449" s="233"/>
      <c r="P449" s="233"/>
      <c r="Q449" s="233"/>
      <c r="R449" s="233"/>
      <c r="S449" s="233"/>
      <c r="T449" s="234"/>
      <c r="AT449" s="235" t="s">
        <v>139</v>
      </c>
      <c r="AU449" s="235" t="s">
        <v>90</v>
      </c>
      <c r="AV449" s="15" t="s">
        <v>135</v>
      </c>
      <c r="AW449" s="15" t="s">
        <v>36</v>
      </c>
      <c r="AX449" s="15" t="s">
        <v>88</v>
      </c>
      <c r="AY449" s="235" t="s">
        <v>128</v>
      </c>
    </row>
    <row r="450" spans="1:65" s="2" customFormat="1" ht="62.65" customHeight="1">
      <c r="A450" s="34"/>
      <c r="B450" s="35"/>
      <c r="C450" s="236" t="s">
        <v>425</v>
      </c>
      <c r="D450" s="236" t="s">
        <v>296</v>
      </c>
      <c r="E450" s="237" t="s">
        <v>426</v>
      </c>
      <c r="F450" s="238" t="s">
        <v>427</v>
      </c>
      <c r="G450" s="239" t="s">
        <v>199</v>
      </c>
      <c r="H450" s="240">
        <v>2</v>
      </c>
      <c r="I450" s="241"/>
      <c r="J450" s="242">
        <f>ROUND(I450*H450,2)</f>
        <v>0</v>
      </c>
      <c r="K450" s="238" t="s">
        <v>1</v>
      </c>
      <c r="L450" s="243"/>
      <c r="M450" s="244" t="s">
        <v>1</v>
      </c>
      <c r="N450" s="245" t="s">
        <v>45</v>
      </c>
      <c r="O450" s="71"/>
      <c r="P450" s="195">
        <f>O450*H450</f>
        <v>0</v>
      </c>
      <c r="Q450" s="195">
        <v>1.9429999999999999E-2</v>
      </c>
      <c r="R450" s="195">
        <f>Q450*H450</f>
        <v>3.8859999999999999E-2</v>
      </c>
      <c r="S450" s="195">
        <v>0</v>
      </c>
      <c r="T450" s="196">
        <f>S450*H450</f>
        <v>0</v>
      </c>
      <c r="U450" s="34"/>
      <c r="V450" s="34"/>
      <c r="W450" s="34"/>
      <c r="X450" s="34"/>
      <c r="Y450" s="34"/>
      <c r="Z450" s="34"/>
      <c r="AA450" s="34"/>
      <c r="AB450" s="34"/>
      <c r="AC450" s="34"/>
      <c r="AD450" s="34"/>
      <c r="AE450" s="34"/>
      <c r="AR450" s="197" t="s">
        <v>196</v>
      </c>
      <c r="AT450" s="197" t="s">
        <v>296</v>
      </c>
      <c r="AU450" s="197" t="s">
        <v>90</v>
      </c>
      <c r="AY450" s="17" t="s">
        <v>128</v>
      </c>
      <c r="BE450" s="198">
        <f>IF(N450="základní",J450,0)</f>
        <v>0</v>
      </c>
      <c r="BF450" s="198">
        <f>IF(N450="snížená",J450,0)</f>
        <v>0</v>
      </c>
      <c r="BG450" s="198">
        <f>IF(N450="zákl. přenesená",J450,0)</f>
        <v>0</v>
      </c>
      <c r="BH450" s="198">
        <f>IF(N450="sníž. přenesená",J450,0)</f>
        <v>0</v>
      </c>
      <c r="BI450" s="198">
        <f>IF(N450="nulová",J450,0)</f>
        <v>0</v>
      </c>
      <c r="BJ450" s="17" t="s">
        <v>88</v>
      </c>
      <c r="BK450" s="198">
        <f>ROUND(I450*H450,2)</f>
        <v>0</v>
      </c>
      <c r="BL450" s="17" t="s">
        <v>135</v>
      </c>
      <c r="BM450" s="197" t="s">
        <v>428</v>
      </c>
    </row>
    <row r="451" spans="1:65" s="2" customFormat="1" ht="39">
      <c r="A451" s="34"/>
      <c r="B451" s="35"/>
      <c r="C451" s="36"/>
      <c r="D451" s="199" t="s">
        <v>137</v>
      </c>
      <c r="E451" s="36"/>
      <c r="F451" s="200" t="s">
        <v>427</v>
      </c>
      <c r="G451" s="36"/>
      <c r="H451" s="36"/>
      <c r="I451" s="201"/>
      <c r="J451" s="36"/>
      <c r="K451" s="36"/>
      <c r="L451" s="39"/>
      <c r="M451" s="202"/>
      <c r="N451" s="203"/>
      <c r="O451" s="71"/>
      <c r="P451" s="71"/>
      <c r="Q451" s="71"/>
      <c r="R451" s="71"/>
      <c r="S451" s="71"/>
      <c r="T451" s="72"/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T451" s="17" t="s">
        <v>137</v>
      </c>
      <c r="AU451" s="17" t="s">
        <v>90</v>
      </c>
    </row>
    <row r="452" spans="1:65" s="13" customFormat="1" ht="11.25">
      <c r="B452" s="204"/>
      <c r="C452" s="205"/>
      <c r="D452" s="199" t="s">
        <v>139</v>
      </c>
      <c r="E452" s="206" t="s">
        <v>1</v>
      </c>
      <c r="F452" s="207" t="s">
        <v>424</v>
      </c>
      <c r="G452" s="205"/>
      <c r="H452" s="206" t="s">
        <v>1</v>
      </c>
      <c r="I452" s="208"/>
      <c r="J452" s="205"/>
      <c r="K452" s="205"/>
      <c r="L452" s="209"/>
      <c r="M452" s="210"/>
      <c r="N452" s="211"/>
      <c r="O452" s="211"/>
      <c r="P452" s="211"/>
      <c r="Q452" s="211"/>
      <c r="R452" s="211"/>
      <c r="S452" s="211"/>
      <c r="T452" s="212"/>
      <c r="AT452" s="213" t="s">
        <v>139</v>
      </c>
      <c r="AU452" s="213" t="s">
        <v>90</v>
      </c>
      <c r="AV452" s="13" t="s">
        <v>88</v>
      </c>
      <c r="AW452" s="13" t="s">
        <v>36</v>
      </c>
      <c r="AX452" s="13" t="s">
        <v>80</v>
      </c>
      <c r="AY452" s="213" t="s">
        <v>128</v>
      </c>
    </row>
    <row r="453" spans="1:65" s="13" customFormat="1" ht="11.25">
      <c r="B453" s="204"/>
      <c r="C453" s="205"/>
      <c r="D453" s="199" t="s">
        <v>139</v>
      </c>
      <c r="E453" s="206" t="s">
        <v>1</v>
      </c>
      <c r="F453" s="207" t="s">
        <v>143</v>
      </c>
      <c r="G453" s="205"/>
      <c r="H453" s="206" t="s">
        <v>1</v>
      </c>
      <c r="I453" s="208"/>
      <c r="J453" s="205"/>
      <c r="K453" s="205"/>
      <c r="L453" s="209"/>
      <c r="M453" s="210"/>
      <c r="N453" s="211"/>
      <c r="O453" s="211"/>
      <c r="P453" s="211"/>
      <c r="Q453" s="211"/>
      <c r="R453" s="211"/>
      <c r="S453" s="211"/>
      <c r="T453" s="212"/>
      <c r="AT453" s="213" t="s">
        <v>139</v>
      </c>
      <c r="AU453" s="213" t="s">
        <v>90</v>
      </c>
      <c r="AV453" s="13" t="s">
        <v>88</v>
      </c>
      <c r="AW453" s="13" t="s">
        <v>36</v>
      </c>
      <c r="AX453" s="13" t="s">
        <v>80</v>
      </c>
      <c r="AY453" s="213" t="s">
        <v>128</v>
      </c>
    </row>
    <row r="454" spans="1:65" s="14" customFormat="1" ht="11.25">
      <c r="B454" s="214"/>
      <c r="C454" s="215"/>
      <c r="D454" s="199" t="s">
        <v>139</v>
      </c>
      <c r="E454" s="216" t="s">
        <v>1</v>
      </c>
      <c r="F454" s="217" t="s">
        <v>90</v>
      </c>
      <c r="G454" s="215"/>
      <c r="H454" s="218">
        <v>2</v>
      </c>
      <c r="I454" s="219"/>
      <c r="J454" s="215"/>
      <c r="K454" s="215"/>
      <c r="L454" s="220"/>
      <c r="M454" s="221"/>
      <c r="N454" s="222"/>
      <c r="O454" s="222"/>
      <c r="P454" s="222"/>
      <c r="Q454" s="222"/>
      <c r="R454" s="222"/>
      <c r="S454" s="222"/>
      <c r="T454" s="223"/>
      <c r="AT454" s="224" t="s">
        <v>139</v>
      </c>
      <c r="AU454" s="224" t="s">
        <v>90</v>
      </c>
      <c r="AV454" s="14" t="s">
        <v>90</v>
      </c>
      <c r="AW454" s="14" t="s">
        <v>36</v>
      </c>
      <c r="AX454" s="14" t="s">
        <v>80</v>
      </c>
      <c r="AY454" s="224" t="s">
        <v>128</v>
      </c>
    </row>
    <row r="455" spans="1:65" s="15" customFormat="1" ht="11.25">
      <c r="B455" s="225"/>
      <c r="C455" s="226"/>
      <c r="D455" s="199" t="s">
        <v>139</v>
      </c>
      <c r="E455" s="227" t="s">
        <v>1</v>
      </c>
      <c r="F455" s="228" t="s">
        <v>147</v>
      </c>
      <c r="G455" s="226"/>
      <c r="H455" s="229">
        <v>2</v>
      </c>
      <c r="I455" s="230"/>
      <c r="J455" s="226"/>
      <c r="K455" s="226"/>
      <c r="L455" s="231"/>
      <c r="M455" s="232"/>
      <c r="N455" s="233"/>
      <c r="O455" s="233"/>
      <c r="P455" s="233"/>
      <c r="Q455" s="233"/>
      <c r="R455" s="233"/>
      <c r="S455" s="233"/>
      <c r="T455" s="234"/>
      <c r="AT455" s="235" t="s">
        <v>139</v>
      </c>
      <c r="AU455" s="235" t="s">
        <v>90</v>
      </c>
      <c r="AV455" s="15" t="s">
        <v>135</v>
      </c>
      <c r="AW455" s="15" t="s">
        <v>36</v>
      </c>
      <c r="AX455" s="15" t="s">
        <v>88</v>
      </c>
      <c r="AY455" s="235" t="s">
        <v>128</v>
      </c>
    </row>
    <row r="456" spans="1:65" s="2" customFormat="1" ht="33" customHeight="1">
      <c r="A456" s="34"/>
      <c r="B456" s="35"/>
      <c r="C456" s="186" t="s">
        <v>429</v>
      </c>
      <c r="D456" s="186" t="s">
        <v>130</v>
      </c>
      <c r="E456" s="187" t="s">
        <v>421</v>
      </c>
      <c r="F456" s="188" t="s">
        <v>422</v>
      </c>
      <c r="G456" s="189" t="s">
        <v>181</v>
      </c>
      <c r="H456" s="190">
        <v>4</v>
      </c>
      <c r="I456" s="191"/>
      <c r="J456" s="192">
        <f>ROUND(I456*H456,2)</f>
        <v>0</v>
      </c>
      <c r="K456" s="188" t="s">
        <v>1</v>
      </c>
      <c r="L456" s="39"/>
      <c r="M456" s="193" t="s">
        <v>1</v>
      </c>
      <c r="N456" s="194" t="s">
        <v>45</v>
      </c>
      <c r="O456" s="71"/>
      <c r="P456" s="195">
        <f>O456*H456</f>
        <v>0</v>
      </c>
      <c r="Q456" s="195">
        <v>1.0000000000000001E-5</v>
      </c>
      <c r="R456" s="195">
        <f>Q456*H456</f>
        <v>4.0000000000000003E-5</v>
      </c>
      <c r="S456" s="195">
        <v>0</v>
      </c>
      <c r="T456" s="196">
        <f>S456*H456</f>
        <v>0</v>
      </c>
      <c r="U456" s="34"/>
      <c r="V456" s="34"/>
      <c r="W456" s="34"/>
      <c r="X456" s="34"/>
      <c r="Y456" s="34"/>
      <c r="Z456" s="34"/>
      <c r="AA456" s="34"/>
      <c r="AB456" s="34"/>
      <c r="AC456" s="34"/>
      <c r="AD456" s="34"/>
      <c r="AE456" s="34"/>
      <c r="AR456" s="197" t="s">
        <v>135</v>
      </c>
      <c r="AT456" s="197" t="s">
        <v>130</v>
      </c>
      <c r="AU456" s="197" t="s">
        <v>90</v>
      </c>
      <c r="AY456" s="17" t="s">
        <v>128</v>
      </c>
      <c r="BE456" s="198">
        <f>IF(N456="základní",J456,0)</f>
        <v>0</v>
      </c>
      <c r="BF456" s="198">
        <f>IF(N456="snížená",J456,0)</f>
        <v>0</v>
      </c>
      <c r="BG456" s="198">
        <f>IF(N456="zákl. přenesená",J456,0)</f>
        <v>0</v>
      </c>
      <c r="BH456" s="198">
        <f>IF(N456="sníž. přenesená",J456,0)</f>
        <v>0</v>
      </c>
      <c r="BI456" s="198">
        <f>IF(N456="nulová",J456,0)</f>
        <v>0</v>
      </c>
      <c r="BJ456" s="17" t="s">
        <v>88</v>
      </c>
      <c r="BK456" s="198">
        <f>ROUND(I456*H456,2)</f>
        <v>0</v>
      </c>
      <c r="BL456" s="17" t="s">
        <v>135</v>
      </c>
      <c r="BM456" s="197" t="s">
        <v>430</v>
      </c>
    </row>
    <row r="457" spans="1:65" s="2" customFormat="1" ht="19.5">
      <c r="A457" s="34"/>
      <c r="B457" s="35"/>
      <c r="C457" s="36"/>
      <c r="D457" s="199" t="s">
        <v>137</v>
      </c>
      <c r="E457" s="36"/>
      <c r="F457" s="200" t="s">
        <v>422</v>
      </c>
      <c r="G457" s="36"/>
      <c r="H457" s="36"/>
      <c r="I457" s="201"/>
      <c r="J457" s="36"/>
      <c r="K457" s="36"/>
      <c r="L457" s="39"/>
      <c r="M457" s="202"/>
      <c r="N457" s="203"/>
      <c r="O457" s="71"/>
      <c r="P457" s="71"/>
      <c r="Q457" s="71"/>
      <c r="R457" s="71"/>
      <c r="S457" s="71"/>
      <c r="T457" s="72"/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T457" s="17" t="s">
        <v>137</v>
      </c>
      <c r="AU457" s="17" t="s">
        <v>90</v>
      </c>
    </row>
    <row r="458" spans="1:65" s="13" customFormat="1" ht="11.25">
      <c r="B458" s="204"/>
      <c r="C458" s="205"/>
      <c r="D458" s="199" t="s">
        <v>139</v>
      </c>
      <c r="E458" s="206" t="s">
        <v>1</v>
      </c>
      <c r="F458" s="207" t="s">
        <v>407</v>
      </c>
      <c r="G458" s="205"/>
      <c r="H458" s="206" t="s">
        <v>1</v>
      </c>
      <c r="I458" s="208"/>
      <c r="J458" s="205"/>
      <c r="K458" s="205"/>
      <c r="L458" s="209"/>
      <c r="M458" s="210"/>
      <c r="N458" s="211"/>
      <c r="O458" s="211"/>
      <c r="P458" s="211"/>
      <c r="Q458" s="211"/>
      <c r="R458" s="211"/>
      <c r="S458" s="211"/>
      <c r="T458" s="212"/>
      <c r="AT458" s="213" t="s">
        <v>139</v>
      </c>
      <c r="AU458" s="213" t="s">
        <v>90</v>
      </c>
      <c r="AV458" s="13" t="s">
        <v>88</v>
      </c>
      <c r="AW458" s="13" t="s">
        <v>36</v>
      </c>
      <c r="AX458" s="13" t="s">
        <v>80</v>
      </c>
      <c r="AY458" s="213" t="s">
        <v>128</v>
      </c>
    </row>
    <row r="459" spans="1:65" s="13" customFormat="1" ht="11.25">
      <c r="B459" s="204"/>
      <c r="C459" s="205"/>
      <c r="D459" s="199" t="s">
        <v>139</v>
      </c>
      <c r="E459" s="206" t="s">
        <v>1</v>
      </c>
      <c r="F459" s="207" t="s">
        <v>408</v>
      </c>
      <c r="G459" s="205"/>
      <c r="H459" s="206" t="s">
        <v>1</v>
      </c>
      <c r="I459" s="208"/>
      <c r="J459" s="205"/>
      <c r="K459" s="205"/>
      <c r="L459" s="209"/>
      <c r="M459" s="210"/>
      <c r="N459" s="211"/>
      <c r="O459" s="211"/>
      <c r="P459" s="211"/>
      <c r="Q459" s="211"/>
      <c r="R459" s="211"/>
      <c r="S459" s="211"/>
      <c r="T459" s="212"/>
      <c r="AT459" s="213" t="s">
        <v>139</v>
      </c>
      <c r="AU459" s="213" t="s">
        <v>90</v>
      </c>
      <c r="AV459" s="13" t="s">
        <v>88</v>
      </c>
      <c r="AW459" s="13" t="s">
        <v>36</v>
      </c>
      <c r="AX459" s="13" t="s">
        <v>80</v>
      </c>
      <c r="AY459" s="213" t="s">
        <v>128</v>
      </c>
    </row>
    <row r="460" spans="1:65" s="14" customFormat="1" ht="11.25">
      <c r="B460" s="214"/>
      <c r="C460" s="215"/>
      <c r="D460" s="199" t="s">
        <v>139</v>
      </c>
      <c r="E460" s="216" t="s">
        <v>1</v>
      </c>
      <c r="F460" s="217" t="s">
        <v>135</v>
      </c>
      <c r="G460" s="215"/>
      <c r="H460" s="218">
        <v>4</v>
      </c>
      <c r="I460" s="219"/>
      <c r="J460" s="215"/>
      <c r="K460" s="215"/>
      <c r="L460" s="220"/>
      <c r="M460" s="221"/>
      <c r="N460" s="222"/>
      <c r="O460" s="222"/>
      <c r="P460" s="222"/>
      <c r="Q460" s="222"/>
      <c r="R460" s="222"/>
      <c r="S460" s="222"/>
      <c r="T460" s="223"/>
      <c r="AT460" s="224" t="s">
        <v>139</v>
      </c>
      <c r="AU460" s="224" t="s">
        <v>90</v>
      </c>
      <c r="AV460" s="14" t="s">
        <v>90</v>
      </c>
      <c r="AW460" s="14" t="s">
        <v>36</v>
      </c>
      <c r="AX460" s="14" t="s">
        <v>80</v>
      </c>
      <c r="AY460" s="224" t="s">
        <v>128</v>
      </c>
    </row>
    <row r="461" spans="1:65" s="15" customFormat="1" ht="11.25">
      <c r="B461" s="225"/>
      <c r="C461" s="226"/>
      <c r="D461" s="199" t="s">
        <v>139</v>
      </c>
      <c r="E461" s="227" t="s">
        <v>1</v>
      </c>
      <c r="F461" s="228" t="s">
        <v>147</v>
      </c>
      <c r="G461" s="226"/>
      <c r="H461" s="229">
        <v>4</v>
      </c>
      <c r="I461" s="230"/>
      <c r="J461" s="226"/>
      <c r="K461" s="226"/>
      <c r="L461" s="231"/>
      <c r="M461" s="232"/>
      <c r="N461" s="233"/>
      <c r="O461" s="233"/>
      <c r="P461" s="233"/>
      <c r="Q461" s="233"/>
      <c r="R461" s="233"/>
      <c r="S461" s="233"/>
      <c r="T461" s="234"/>
      <c r="AT461" s="235" t="s">
        <v>139</v>
      </c>
      <c r="AU461" s="235" t="s">
        <v>90</v>
      </c>
      <c r="AV461" s="15" t="s">
        <v>135</v>
      </c>
      <c r="AW461" s="15" t="s">
        <v>36</v>
      </c>
      <c r="AX461" s="15" t="s">
        <v>88</v>
      </c>
      <c r="AY461" s="235" t="s">
        <v>128</v>
      </c>
    </row>
    <row r="462" spans="1:65" s="2" customFormat="1" ht="16.5" customHeight="1">
      <c r="A462" s="34"/>
      <c r="B462" s="35"/>
      <c r="C462" s="236" t="s">
        <v>431</v>
      </c>
      <c r="D462" s="236" t="s">
        <v>296</v>
      </c>
      <c r="E462" s="237" t="s">
        <v>432</v>
      </c>
      <c r="F462" s="238" t="s">
        <v>433</v>
      </c>
      <c r="G462" s="239" t="s">
        <v>181</v>
      </c>
      <c r="H462" s="240">
        <v>4</v>
      </c>
      <c r="I462" s="241"/>
      <c r="J462" s="242">
        <f>ROUND(I462*H462,2)</f>
        <v>0</v>
      </c>
      <c r="K462" s="238" t="s">
        <v>134</v>
      </c>
      <c r="L462" s="243"/>
      <c r="M462" s="244" t="s">
        <v>1</v>
      </c>
      <c r="N462" s="245" t="s">
        <v>45</v>
      </c>
      <c r="O462" s="71"/>
      <c r="P462" s="195">
        <f>O462*H462</f>
        <v>0</v>
      </c>
      <c r="Q462" s="195">
        <v>3.82E-3</v>
      </c>
      <c r="R462" s="195">
        <f>Q462*H462</f>
        <v>1.528E-2</v>
      </c>
      <c r="S462" s="195">
        <v>0</v>
      </c>
      <c r="T462" s="196">
        <f>S462*H462</f>
        <v>0</v>
      </c>
      <c r="U462" s="34"/>
      <c r="V462" s="34"/>
      <c r="W462" s="34"/>
      <c r="X462" s="34"/>
      <c r="Y462" s="34"/>
      <c r="Z462" s="34"/>
      <c r="AA462" s="34"/>
      <c r="AB462" s="34"/>
      <c r="AC462" s="34"/>
      <c r="AD462" s="34"/>
      <c r="AE462" s="34"/>
      <c r="AR462" s="197" t="s">
        <v>196</v>
      </c>
      <c r="AT462" s="197" t="s">
        <v>296</v>
      </c>
      <c r="AU462" s="197" t="s">
        <v>90</v>
      </c>
      <c r="AY462" s="17" t="s">
        <v>128</v>
      </c>
      <c r="BE462" s="198">
        <f>IF(N462="základní",J462,0)</f>
        <v>0</v>
      </c>
      <c r="BF462" s="198">
        <f>IF(N462="snížená",J462,0)</f>
        <v>0</v>
      </c>
      <c r="BG462" s="198">
        <f>IF(N462="zákl. přenesená",J462,0)</f>
        <v>0</v>
      </c>
      <c r="BH462" s="198">
        <f>IF(N462="sníž. přenesená",J462,0)</f>
        <v>0</v>
      </c>
      <c r="BI462" s="198">
        <f>IF(N462="nulová",J462,0)</f>
        <v>0</v>
      </c>
      <c r="BJ462" s="17" t="s">
        <v>88</v>
      </c>
      <c r="BK462" s="198">
        <f>ROUND(I462*H462,2)</f>
        <v>0</v>
      </c>
      <c r="BL462" s="17" t="s">
        <v>135</v>
      </c>
      <c r="BM462" s="197" t="s">
        <v>434</v>
      </c>
    </row>
    <row r="463" spans="1:65" s="2" customFormat="1" ht="11.25">
      <c r="A463" s="34"/>
      <c r="B463" s="35"/>
      <c r="C463" s="36"/>
      <c r="D463" s="199" t="s">
        <v>137</v>
      </c>
      <c r="E463" s="36"/>
      <c r="F463" s="200" t="s">
        <v>433</v>
      </c>
      <c r="G463" s="36"/>
      <c r="H463" s="36"/>
      <c r="I463" s="201"/>
      <c r="J463" s="36"/>
      <c r="K463" s="36"/>
      <c r="L463" s="39"/>
      <c r="M463" s="202"/>
      <c r="N463" s="203"/>
      <c r="O463" s="71"/>
      <c r="P463" s="71"/>
      <c r="Q463" s="71"/>
      <c r="R463" s="71"/>
      <c r="S463" s="71"/>
      <c r="T463" s="72"/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T463" s="17" t="s">
        <v>137</v>
      </c>
      <c r="AU463" s="17" t="s">
        <v>90</v>
      </c>
    </row>
    <row r="464" spans="1:65" s="13" customFormat="1" ht="11.25">
      <c r="B464" s="204"/>
      <c r="C464" s="205"/>
      <c r="D464" s="199" t="s">
        <v>139</v>
      </c>
      <c r="E464" s="206" t="s">
        <v>1</v>
      </c>
      <c r="F464" s="207" t="s">
        <v>407</v>
      </c>
      <c r="G464" s="205"/>
      <c r="H464" s="206" t="s">
        <v>1</v>
      </c>
      <c r="I464" s="208"/>
      <c r="J464" s="205"/>
      <c r="K464" s="205"/>
      <c r="L464" s="209"/>
      <c r="M464" s="210"/>
      <c r="N464" s="211"/>
      <c r="O464" s="211"/>
      <c r="P464" s="211"/>
      <c r="Q464" s="211"/>
      <c r="R464" s="211"/>
      <c r="S464" s="211"/>
      <c r="T464" s="212"/>
      <c r="AT464" s="213" t="s">
        <v>139</v>
      </c>
      <c r="AU464" s="213" t="s">
        <v>90</v>
      </c>
      <c r="AV464" s="13" t="s">
        <v>88</v>
      </c>
      <c r="AW464" s="13" t="s">
        <v>36</v>
      </c>
      <c r="AX464" s="13" t="s">
        <v>80</v>
      </c>
      <c r="AY464" s="213" t="s">
        <v>128</v>
      </c>
    </row>
    <row r="465" spans="1:65" s="13" customFormat="1" ht="11.25">
      <c r="B465" s="204"/>
      <c r="C465" s="205"/>
      <c r="D465" s="199" t="s">
        <v>139</v>
      </c>
      <c r="E465" s="206" t="s">
        <v>1</v>
      </c>
      <c r="F465" s="207" t="s">
        <v>408</v>
      </c>
      <c r="G465" s="205"/>
      <c r="H465" s="206" t="s">
        <v>1</v>
      </c>
      <c r="I465" s="208"/>
      <c r="J465" s="205"/>
      <c r="K465" s="205"/>
      <c r="L465" s="209"/>
      <c r="M465" s="210"/>
      <c r="N465" s="211"/>
      <c r="O465" s="211"/>
      <c r="P465" s="211"/>
      <c r="Q465" s="211"/>
      <c r="R465" s="211"/>
      <c r="S465" s="211"/>
      <c r="T465" s="212"/>
      <c r="AT465" s="213" t="s">
        <v>139</v>
      </c>
      <c r="AU465" s="213" t="s">
        <v>90</v>
      </c>
      <c r="AV465" s="13" t="s">
        <v>88</v>
      </c>
      <c r="AW465" s="13" t="s">
        <v>36</v>
      </c>
      <c r="AX465" s="13" t="s">
        <v>80</v>
      </c>
      <c r="AY465" s="213" t="s">
        <v>128</v>
      </c>
    </row>
    <row r="466" spans="1:65" s="14" customFormat="1" ht="11.25">
      <c r="B466" s="214"/>
      <c r="C466" s="215"/>
      <c r="D466" s="199" t="s">
        <v>139</v>
      </c>
      <c r="E466" s="216" t="s">
        <v>1</v>
      </c>
      <c r="F466" s="217" t="s">
        <v>135</v>
      </c>
      <c r="G466" s="215"/>
      <c r="H466" s="218">
        <v>4</v>
      </c>
      <c r="I466" s="219"/>
      <c r="J466" s="215"/>
      <c r="K466" s="215"/>
      <c r="L466" s="220"/>
      <c r="M466" s="221"/>
      <c r="N466" s="222"/>
      <c r="O466" s="222"/>
      <c r="P466" s="222"/>
      <c r="Q466" s="222"/>
      <c r="R466" s="222"/>
      <c r="S466" s="222"/>
      <c r="T466" s="223"/>
      <c r="AT466" s="224" t="s">
        <v>139</v>
      </c>
      <c r="AU466" s="224" t="s">
        <v>90</v>
      </c>
      <c r="AV466" s="14" t="s">
        <v>90</v>
      </c>
      <c r="AW466" s="14" t="s">
        <v>36</v>
      </c>
      <c r="AX466" s="14" t="s">
        <v>80</v>
      </c>
      <c r="AY466" s="224" t="s">
        <v>128</v>
      </c>
    </row>
    <row r="467" spans="1:65" s="15" customFormat="1" ht="11.25">
      <c r="B467" s="225"/>
      <c r="C467" s="226"/>
      <c r="D467" s="199" t="s">
        <v>139</v>
      </c>
      <c r="E467" s="227" t="s">
        <v>1</v>
      </c>
      <c r="F467" s="228" t="s">
        <v>147</v>
      </c>
      <c r="G467" s="226"/>
      <c r="H467" s="229">
        <v>4</v>
      </c>
      <c r="I467" s="230"/>
      <c r="J467" s="226"/>
      <c r="K467" s="226"/>
      <c r="L467" s="231"/>
      <c r="M467" s="232"/>
      <c r="N467" s="233"/>
      <c r="O467" s="233"/>
      <c r="P467" s="233"/>
      <c r="Q467" s="233"/>
      <c r="R467" s="233"/>
      <c r="S467" s="233"/>
      <c r="T467" s="234"/>
      <c r="AT467" s="235" t="s">
        <v>139</v>
      </c>
      <c r="AU467" s="235" t="s">
        <v>90</v>
      </c>
      <c r="AV467" s="15" t="s">
        <v>135</v>
      </c>
      <c r="AW467" s="15" t="s">
        <v>36</v>
      </c>
      <c r="AX467" s="15" t="s">
        <v>88</v>
      </c>
      <c r="AY467" s="235" t="s">
        <v>128</v>
      </c>
    </row>
    <row r="468" spans="1:65" s="2" customFormat="1" ht="33" customHeight="1">
      <c r="A468" s="34"/>
      <c r="B468" s="35"/>
      <c r="C468" s="186" t="s">
        <v>435</v>
      </c>
      <c r="D468" s="186" t="s">
        <v>130</v>
      </c>
      <c r="E468" s="187" t="s">
        <v>436</v>
      </c>
      <c r="F468" s="188" t="s">
        <v>437</v>
      </c>
      <c r="G468" s="189" t="s">
        <v>181</v>
      </c>
      <c r="H468" s="190">
        <v>32</v>
      </c>
      <c r="I468" s="191"/>
      <c r="J468" s="192">
        <f>ROUND(I468*H468,2)</f>
        <v>0</v>
      </c>
      <c r="K468" s="188" t="s">
        <v>1</v>
      </c>
      <c r="L468" s="39"/>
      <c r="M468" s="193" t="s">
        <v>1</v>
      </c>
      <c r="N468" s="194" t="s">
        <v>45</v>
      </c>
      <c r="O468" s="71"/>
      <c r="P468" s="195">
        <f>O468*H468</f>
        <v>0</v>
      </c>
      <c r="Q468" s="195">
        <v>3.0000000000000001E-5</v>
      </c>
      <c r="R468" s="195">
        <f>Q468*H468</f>
        <v>9.6000000000000002E-4</v>
      </c>
      <c r="S468" s="195">
        <v>0</v>
      </c>
      <c r="T468" s="196">
        <f>S468*H468</f>
        <v>0</v>
      </c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R468" s="197" t="s">
        <v>135</v>
      </c>
      <c r="AT468" s="197" t="s">
        <v>130</v>
      </c>
      <c r="AU468" s="197" t="s">
        <v>90</v>
      </c>
      <c r="AY468" s="17" t="s">
        <v>128</v>
      </c>
      <c r="BE468" s="198">
        <f>IF(N468="základní",J468,0)</f>
        <v>0</v>
      </c>
      <c r="BF468" s="198">
        <f>IF(N468="snížená",J468,0)</f>
        <v>0</v>
      </c>
      <c r="BG468" s="198">
        <f>IF(N468="zákl. přenesená",J468,0)</f>
        <v>0</v>
      </c>
      <c r="BH468" s="198">
        <f>IF(N468="sníž. přenesená",J468,0)</f>
        <v>0</v>
      </c>
      <c r="BI468" s="198">
        <f>IF(N468="nulová",J468,0)</f>
        <v>0</v>
      </c>
      <c r="BJ468" s="17" t="s">
        <v>88</v>
      </c>
      <c r="BK468" s="198">
        <f>ROUND(I468*H468,2)</f>
        <v>0</v>
      </c>
      <c r="BL468" s="17" t="s">
        <v>135</v>
      </c>
      <c r="BM468" s="197" t="s">
        <v>438</v>
      </c>
    </row>
    <row r="469" spans="1:65" s="2" customFormat="1" ht="19.5">
      <c r="A469" s="34"/>
      <c r="B469" s="35"/>
      <c r="C469" s="36"/>
      <c r="D469" s="199" t="s">
        <v>137</v>
      </c>
      <c r="E469" s="36"/>
      <c r="F469" s="200" t="s">
        <v>437</v>
      </c>
      <c r="G469" s="36"/>
      <c r="H469" s="36"/>
      <c r="I469" s="201"/>
      <c r="J469" s="36"/>
      <c r="K469" s="36"/>
      <c r="L469" s="39"/>
      <c r="M469" s="202"/>
      <c r="N469" s="203"/>
      <c r="O469" s="71"/>
      <c r="P469" s="71"/>
      <c r="Q469" s="71"/>
      <c r="R469" s="71"/>
      <c r="S469" s="71"/>
      <c r="T469" s="72"/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T469" s="17" t="s">
        <v>137</v>
      </c>
      <c r="AU469" s="17" t="s">
        <v>90</v>
      </c>
    </row>
    <row r="470" spans="1:65" s="13" customFormat="1" ht="11.25">
      <c r="B470" s="204"/>
      <c r="C470" s="205"/>
      <c r="D470" s="199" t="s">
        <v>139</v>
      </c>
      <c r="E470" s="206" t="s">
        <v>1</v>
      </c>
      <c r="F470" s="207" t="s">
        <v>419</v>
      </c>
      <c r="G470" s="205"/>
      <c r="H470" s="206" t="s">
        <v>1</v>
      </c>
      <c r="I470" s="208"/>
      <c r="J470" s="205"/>
      <c r="K470" s="205"/>
      <c r="L470" s="209"/>
      <c r="M470" s="210"/>
      <c r="N470" s="211"/>
      <c r="O470" s="211"/>
      <c r="P470" s="211"/>
      <c r="Q470" s="211"/>
      <c r="R470" s="211"/>
      <c r="S470" s="211"/>
      <c r="T470" s="212"/>
      <c r="AT470" s="213" t="s">
        <v>139</v>
      </c>
      <c r="AU470" s="213" t="s">
        <v>90</v>
      </c>
      <c r="AV470" s="13" t="s">
        <v>88</v>
      </c>
      <c r="AW470" s="13" t="s">
        <v>36</v>
      </c>
      <c r="AX470" s="13" t="s">
        <v>80</v>
      </c>
      <c r="AY470" s="213" t="s">
        <v>128</v>
      </c>
    </row>
    <row r="471" spans="1:65" s="13" customFormat="1" ht="11.25">
      <c r="B471" s="204"/>
      <c r="C471" s="205"/>
      <c r="D471" s="199" t="s">
        <v>139</v>
      </c>
      <c r="E471" s="206" t="s">
        <v>1</v>
      </c>
      <c r="F471" s="207" t="s">
        <v>141</v>
      </c>
      <c r="G471" s="205"/>
      <c r="H471" s="206" t="s">
        <v>1</v>
      </c>
      <c r="I471" s="208"/>
      <c r="J471" s="205"/>
      <c r="K471" s="205"/>
      <c r="L471" s="209"/>
      <c r="M471" s="210"/>
      <c r="N471" s="211"/>
      <c r="O471" s="211"/>
      <c r="P471" s="211"/>
      <c r="Q471" s="211"/>
      <c r="R471" s="211"/>
      <c r="S471" s="211"/>
      <c r="T471" s="212"/>
      <c r="AT471" s="213" t="s">
        <v>139</v>
      </c>
      <c r="AU471" s="213" t="s">
        <v>90</v>
      </c>
      <c r="AV471" s="13" t="s">
        <v>88</v>
      </c>
      <c r="AW471" s="13" t="s">
        <v>36</v>
      </c>
      <c r="AX471" s="13" t="s">
        <v>80</v>
      </c>
      <c r="AY471" s="213" t="s">
        <v>128</v>
      </c>
    </row>
    <row r="472" spans="1:65" s="14" customFormat="1" ht="11.25">
      <c r="B472" s="214"/>
      <c r="C472" s="215"/>
      <c r="D472" s="199" t="s">
        <v>139</v>
      </c>
      <c r="E472" s="216" t="s">
        <v>1</v>
      </c>
      <c r="F472" s="217" t="s">
        <v>328</v>
      </c>
      <c r="G472" s="215"/>
      <c r="H472" s="218">
        <v>32</v>
      </c>
      <c r="I472" s="219"/>
      <c r="J472" s="215"/>
      <c r="K472" s="215"/>
      <c r="L472" s="220"/>
      <c r="M472" s="221"/>
      <c r="N472" s="222"/>
      <c r="O472" s="222"/>
      <c r="P472" s="222"/>
      <c r="Q472" s="222"/>
      <c r="R472" s="222"/>
      <c r="S472" s="222"/>
      <c r="T472" s="223"/>
      <c r="AT472" s="224" t="s">
        <v>139</v>
      </c>
      <c r="AU472" s="224" t="s">
        <v>90</v>
      </c>
      <c r="AV472" s="14" t="s">
        <v>90</v>
      </c>
      <c r="AW472" s="14" t="s">
        <v>36</v>
      </c>
      <c r="AX472" s="14" t="s">
        <v>80</v>
      </c>
      <c r="AY472" s="224" t="s">
        <v>128</v>
      </c>
    </row>
    <row r="473" spans="1:65" s="15" customFormat="1" ht="11.25">
      <c r="B473" s="225"/>
      <c r="C473" s="226"/>
      <c r="D473" s="199" t="s">
        <v>139</v>
      </c>
      <c r="E473" s="227" t="s">
        <v>1</v>
      </c>
      <c r="F473" s="228" t="s">
        <v>147</v>
      </c>
      <c r="G473" s="226"/>
      <c r="H473" s="229">
        <v>32</v>
      </c>
      <c r="I473" s="230"/>
      <c r="J473" s="226"/>
      <c r="K473" s="226"/>
      <c r="L473" s="231"/>
      <c r="M473" s="232"/>
      <c r="N473" s="233"/>
      <c r="O473" s="233"/>
      <c r="P473" s="233"/>
      <c r="Q473" s="233"/>
      <c r="R473" s="233"/>
      <c r="S473" s="233"/>
      <c r="T473" s="234"/>
      <c r="AT473" s="235" t="s">
        <v>139</v>
      </c>
      <c r="AU473" s="235" t="s">
        <v>90</v>
      </c>
      <c r="AV473" s="15" t="s">
        <v>135</v>
      </c>
      <c r="AW473" s="15" t="s">
        <v>36</v>
      </c>
      <c r="AX473" s="15" t="s">
        <v>88</v>
      </c>
      <c r="AY473" s="235" t="s">
        <v>128</v>
      </c>
    </row>
    <row r="474" spans="1:65" s="2" customFormat="1" ht="62.65" customHeight="1">
      <c r="A474" s="34"/>
      <c r="B474" s="35"/>
      <c r="C474" s="236" t="s">
        <v>439</v>
      </c>
      <c r="D474" s="236" t="s">
        <v>296</v>
      </c>
      <c r="E474" s="237" t="s">
        <v>440</v>
      </c>
      <c r="F474" s="238" t="s">
        <v>441</v>
      </c>
      <c r="G474" s="239" t="s">
        <v>199</v>
      </c>
      <c r="H474" s="240">
        <v>6</v>
      </c>
      <c r="I474" s="241"/>
      <c r="J474" s="242">
        <f>ROUND(I474*H474,2)</f>
        <v>0</v>
      </c>
      <c r="K474" s="238" t="s">
        <v>1</v>
      </c>
      <c r="L474" s="243"/>
      <c r="M474" s="244" t="s">
        <v>1</v>
      </c>
      <c r="N474" s="245" t="s">
        <v>45</v>
      </c>
      <c r="O474" s="71"/>
      <c r="P474" s="195">
        <f>O474*H474</f>
        <v>0</v>
      </c>
      <c r="Q474" s="195">
        <v>0.1547</v>
      </c>
      <c r="R474" s="195">
        <f>Q474*H474</f>
        <v>0.92820000000000003</v>
      </c>
      <c r="S474" s="195">
        <v>0</v>
      </c>
      <c r="T474" s="196">
        <f>S474*H474</f>
        <v>0</v>
      </c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R474" s="197" t="s">
        <v>196</v>
      </c>
      <c r="AT474" s="197" t="s">
        <v>296</v>
      </c>
      <c r="AU474" s="197" t="s">
        <v>90</v>
      </c>
      <c r="AY474" s="17" t="s">
        <v>128</v>
      </c>
      <c r="BE474" s="198">
        <f>IF(N474="základní",J474,0)</f>
        <v>0</v>
      </c>
      <c r="BF474" s="198">
        <f>IF(N474="snížená",J474,0)</f>
        <v>0</v>
      </c>
      <c r="BG474" s="198">
        <f>IF(N474="zákl. přenesená",J474,0)</f>
        <v>0</v>
      </c>
      <c r="BH474" s="198">
        <f>IF(N474="sníž. přenesená",J474,0)</f>
        <v>0</v>
      </c>
      <c r="BI474" s="198">
        <f>IF(N474="nulová",J474,0)</f>
        <v>0</v>
      </c>
      <c r="BJ474" s="17" t="s">
        <v>88</v>
      </c>
      <c r="BK474" s="198">
        <f>ROUND(I474*H474,2)</f>
        <v>0</v>
      </c>
      <c r="BL474" s="17" t="s">
        <v>135</v>
      </c>
      <c r="BM474" s="197" t="s">
        <v>442</v>
      </c>
    </row>
    <row r="475" spans="1:65" s="2" customFormat="1" ht="39">
      <c r="A475" s="34"/>
      <c r="B475" s="35"/>
      <c r="C475" s="36"/>
      <c r="D475" s="199" t="s">
        <v>137</v>
      </c>
      <c r="E475" s="36"/>
      <c r="F475" s="200" t="s">
        <v>441</v>
      </c>
      <c r="G475" s="36"/>
      <c r="H475" s="36"/>
      <c r="I475" s="201"/>
      <c r="J475" s="36"/>
      <c r="K475" s="36"/>
      <c r="L475" s="39"/>
      <c r="M475" s="202"/>
      <c r="N475" s="203"/>
      <c r="O475" s="71"/>
      <c r="P475" s="71"/>
      <c r="Q475" s="71"/>
      <c r="R475" s="71"/>
      <c r="S475" s="71"/>
      <c r="T475" s="72"/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T475" s="17" t="s">
        <v>137</v>
      </c>
      <c r="AU475" s="17" t="s">
        <v>90</v>
      </c>
    </row>
    <row r="476" spans="1:65" s="13" customFormat="1" ht="11.25">
      <c r="B476" s="204"/>
      <c r="C476" s="205"/>
      <c r="D476" s="199" t="s">
        <v>139</v>
      </c>
      <c r="E476" s="206" t="s">
        <v>1</v>
      </c>
      <c r="F476" s="207" t="s">
        <v>419</v>
      </c>
      <c r="G476" s="205"/>
      <c r="H476" s="206" t="s">
        <v>1</v>
      </c>
      <c r="I476" s="208"/>
      <c r="J476" s="205"/>
      <c r="K476" s="205"/>
      <c r="L476" s="209"/>
      <c r="M476" s="210"/>
      <c r="N476" s="211"/>
      <c r="O476" s="211"/>
      <c r="P476" s="211"/>
      <c r="Q476" s="211"/>
      <c r="R476" s="211"/>
      <c r="S476" s="211"/>
      <c r="T476" s="212"/>
      <c r="AT476" s="213" t="s">
        <v>139</v>
      </c>
      <c r="AU476" s="213" t="s">
        <v>90</v>
      </c>
      <c r="AV476" s="13" t="s">
        <v>88</v>
      </c>
      <c r="AW476" s="13" t="s">
        <v>36</v>
      </c>
      <c r="AX476" s="13" t="s">
        <v>80</v>
      </c>
      <c r="AY476" s="213" t="s">
        <v>128</v>
      </c>
    </row>
    <row r="477" spans="1:65" s="13" customFormat="1" ht="11.25">
      <c r="B477" s="204"/>
      <c r="C477" s="205"/>
      <c r="D477" s="199" t="s">
        <v>139</v>
      </c>
      <c r="E477" s="206" t="s">
        <v>1</v>
      </c>
      <c r="F477" s="207" t="s">
        <v>141</v>
      </c>
      <c r="G477" s="205"/>
      <c r="H477" s="206" t="s">
        <v>1</v>
      </c>
      <c r="I477" s="208"/>
      <c r="J477" s="205"/>
      <c r="K477" s="205"/>
      <c r="L477" s="209"/>
      <c r="M477" s="210"/>
      <c r="N477" s="211"/>
      <c r="O477" s="211"/>
      <c r="P477" s="211"/>
      <c r="Q477" s="211"/>
      <c r="R477" s="211"/>
      <c r="S477" s="211"/>
      <c r="T477" s="212"/>
      <c r="AT477" s="213" t="s">
        <v>139</v>
      </c>
      <c r="AU477" s="213" t="s">
        <v>90</v>
      </c>
      <c r="AV477" s="13" t="s">
        <v>88</v>
      </c>
      <c r="AW477" s="13" t="s">
        <v>36</v>
      </c>
      <c r="AX477" s="13" t="s">
        <v>80</v>
      </c>
      <c r="AY477" s="213" t="s">
        <v>128</v>
      </c>
    </row>
    <row r="478" spans="1:65" s="14" customFormat="1" ht="11.25">
      <c r="B478" s="214"/>
      <c r="C478" s="215"/>
      <c r="D478" s="199" t="s">
        <v>139</v>
      </c>
      <c r="E478" s="216" t="s">
        <v>1</v>
      </c>
      <c r="F478" s="217" t="s">
        <v>178</v>
      </c>
      <c r="G478" s="215"/>
      <c r="H478" s="218">
        <v>6</v>
      </c>
      <c r="I478" s="219"/>
      <c r="J478" s="215"/>
      <c r="K478" s="215"/>
      <c r="L478" s="220"/>
      <c r="M478" s="221"/>
      <c r="N478" s="222"/>
      <c r="O478" s="222"/>
      <c r="P478" s="222"/>
      <c r="Q478" s="222"/>
      <c r="R478" s="222"/>
      <c r="S478" s="222"/>
      <c r="T478" s="223"/>
      <c r="AT478" s="224" t="s">
        <v>139</v>
      </c>
      <c r="AU478" s="224" t="s">
        <v>90</v>
      </c>
      <c r="AV478" s="14" t="s">
        <v>90</v>
      </c>
      <c r="AW478" s="14" t="s">
        <v>36</v>
      </c>
      <c r="AX478" s="14" t="s">
        <v>80</v>
      </c>
      <c r="AY478" s="224" t="s">
        <v>128</v>
      </c>
    </row>
    <row r="479" spans="1:65" s="15" customFormat="1" ht="11.25">
      <c r="B479" s="225"/>
      <c r="C479" s="226"/>
      <c r="D479" s="199" t="s">
        <v>139</v>
      </c>
      <c r="E479" s="227" t="s">
        <v>1</v>
      </c>
      <c r="F479" s="228" t="s">
        <v>147</v>
      </c>
      <c r="G479" s="226"/>
      <c r="H479" s="229">
        <v>6</v>
      </c>
      <c r="I479" s="230"/>
      <c r="J479" s="226"/>
      <c r="K479" s="226"/>
      <c r="L479" s="231"/>
      <c r="M479" s="232"/>
      <c r="N479" s="233"/>
      <c r="O479" s="233"/>
      <c r="P479" s="233"/>
      <c r="Q479" s="233"/>
      <c r="R479" s="233"/>
      <c r="S479" s="233"/>
      <c r="T479" s="234"/>
      <c r="AT479" s="235" t="s">
        <v>139</v>
      </c>
      <c r="AU479" s="235" t="s">
        <v>90</v>
      </c>
      <c r="AV479" s="15" t="s">
        <v>135</v>
      </c>
      <c r="AW479" s="15" t="s">
        <v>36</v>
      </c>
      <c r="AX479" s="15" t="s">
        <v>88</v>
      </c>
      <c r="AY479" s="235" t="s">
        <v>128</v>
      </c>
    </row>
    <row r="480" spans="1:65" s="2" customFormat="1" ht="24.2" customHeight="1">
      <c r="A480" s="34"/>
      <c r="B480" s="35"/>
      <c r="C480" s="186" t="s">
        <v>443</v>
      </c>
      <c r="D480" s="186" t="s">
        <v>130</v>
      </c>
      <c r="E480" s="187" t="s">
        <v>444</v>
      </c>
      <c r="F480" s="188" t="s">
        <v>445</v>
      </c>
      <c r="G480" s="189" t="s">
        <v>199</v>
      </c>
      <c r="H480" s="190">
        <v>2</v>
      </c>
      <c r="I480" s="191"/>
      <c r="J480" s="192">
        <f>ROUND(I480*H480,2)</f>
        <v>0</v>
      </c>
      <c r="K480" s="188" t="s">
        <v>182</v>
      </c>
      <c r="L480" s="39"/>
      <c r="M480" s="193" t="s">
        <v>1</v>
      </c>
      <c r="N480" s="194" t="s">
        <v>45</v>
      </c>
      <c r="O480" s="71"/>
      <c r="P480" s="195">
        <f>O480*H480</f>
        <v>0</v>
      </c>
      <c r="Q480" s="195">
        <v>1E-4</v>
      </c>
      <c r="R480" s="195">
        <f>Q480*H480</f>
        <v>2.0000000000000001E-4</v>
      </c>
      <c r="S480" s="195">
        <v>0</v>
      </c>
      <c r="T480" s="196">
        <f>S480*H480</f>
        <v>0</v>
      </c>
      <c r="U480" s="34"/>
      <c r="V480" s="34"/>
      <c r="W480" s="34"/>
      <c r="X480" s="34"/>
      <c r="Y480" s="34"/>
      <c r="Z480" s="34"/>
      <c r="AA480" s="34"/>
      <c r="AB480" s="34"/>
      <c r="AC480" s="34"/>
      <c r="AD480" s="34"/>
      <c r="AE480" s="34"/>
      <c r="AR480" s="197" t="s">
        <v>135</v>
      </c>
      <c r="AT480" s="197" t="s">
        <v>130</v>
      </c>
      <c r="AU480" s="197" t="s">
        <v>90</v>
      </c>
      <c r="AY480" s="17" t="s">
        <v>128</v>
      </c>
      <c r="BE480" s="198">
        <f>IF(N480="základní",J480,0)</f>
        <v>0</v>
      </c>
      <c r="BF480" s="198">
        <f>IF(N480="snížená",J480,0)</f>
        <v>0</v>
      </c>
      <c r="BG480" s="198">
        <f>IF(N480="zákl. přenesená",J480,0)</f>
        <v>0</v>
      </c>
      <c r="BH480" s="198">
        <f>IF(N480="sníž. přenesená",J480,0)</f>
        <v>0</v>
      </c>
      <c r="BI480" s="198">
        <f>IF(N480="nulová",J480,0)</f>
        <v>0</v>
      </c>
      <c r="BJ480" s="17" t="s">
        <v>88</v>
      </c>
      <c r="BK480" s="198">
        <f>ROUND(I480*H480,2)</f>
        <v>0</v>
      </c>
      <c r="BL480" s="17" t="s">
        <v>135</v>
      </c>
      <c r="BM480" s="197" t="s">
        <v>446</v>
      </c>
    </row>
    <row r="481" spans="1:65" s="2" customFormat="1" ht="19.5">
      <c r="A481" s="34"/>
      <c r="B481" s="35"/>
      <c r="C481" s="36"/>
      <c r="D481" s="199" t="s">
        <v>137</v>
      </c>
      <c r="E481" s="36"/>
      <c r="F481" s="200" t="s">
        <v>447</v>
      </c>
      <c r="G481" s="36"/>
      <c r="H481" s="36"/>
      <c r="I481" s="201"/>
      <c r="J481" s="36"/>
      <c r="K481" s="36"/>
      <c r="L481" s="39"/>
      <c r="M481" s="202"/>
      <c r="N481" s="203"/>
      <c r="O481" s="71"/>
      <c r="P481" s="71"/>
      <c r="Q481" s="71"/>
      <c r="R481" s="71"/>
      <c r="S481" s="71"/>
      <c r="T481" s="72"/>
      <c r="U481" s="34"/>
      <c r="V481" s="34"/>
      <c r="W481" s="34"/>
      <c r="X481" s="34"/>
      <c r="Y481" s="34"/>
      <c r="Z481" s="34"/>
      <c r="AA481" s="34"/>
      <c r="AB481" s="34"/>
      <c r="AC481" s="34"/>
      <c r="AD481" s="34"/>
      <c r="AE481" s="34"/>
      <c r="AT481" s="17" t="s">
        <v>137</v>
      </c>
      <c r="AU481" s="17" t="s">
        <v>90</v>
      </c>
    </row>
    <row r="482" spans="1:65" s="13" customFormat="1" ht="11.25">
      <c r="B482" s="204"/>
      <c r="C482" s="205"/>
      <c r="D482" s="199" t="s">
        <v>139</v>
      </c>
      <c r="E482" s="206" t="s">
        <v>1</v>
      </c>
      <c r="F482" s="207" t="s">
        <v>424</v>
      </c>
      <c r="G482" s="205"/>
      <c r="H482" s="206" t="s">
        <v>1</v>
      </c>
      <c r="I482" s="208"/>
      <c r="J482" s="205"/>
      <c r="K482" s="205"/>
      <c r="L482" s="209"/>
      <c r="M482" s="210"/>
      <c r="N482" s="211"/>
      <c r="O482" s="211"/>
      <c r="P482" s="211"/>
      <c r="Q482" s="211"/>
      <c r="R482" s="211"/>
      <c r="S482" s="211"/>
      <c r="T482" s="212"/>
      <c r="AT482" s="213" t="s">
        <v>139</v>
      </c>
      <c r="AU482" s="213" t="s">
        <v>90</v>
      </c>
      <c r="AV482" s="13" t="s">
        <v>88</v>
      </c>
      <c r="AW482" s="13" t="s">
        <v>36</v>
      </c>
      <c r="AX482" s="13" t="s">
        <v>80</v>
      </c>
      <c r="AY482" s="213" t="s">
        <v>128</v>
      </c>
    </row>
    <row r="483" spans="1:65" s="13" customFormat="1" ht="11.25">
      <c r="B483" s="204"/>
      <c r="C483" s="205"/>
      <c r="D483" s="199" t="s">
        <v>139</v>
      </c>
      <c r="E483" s="206" t="s">
        <v>1</v>
      </c>
      <c r="F483" s="207" t="s">
        <v>161</v>
      </c>
      <c r="G483" s="205"/>
      <c r="H483" s="206" t="s">
        <v>1</v>
      </c>
      <c r="I483" s="208"/>
      <c r="J483" s="205"/>
      <c r="K483" s="205"/>
      <c r="L483" s="209"/>
      <c r="M483" s="210"/>
      <c r="N483" s="211"/>
      <c r="O483" s="211"/>
      <c r="P483" s="211"/>
      <c r="Q483" s="211"/>
      <c r="R483" s="211"/>
      <c r="S483" s="211"/>
      <c r="T483" s="212"/>
      <c r="AT483" s="213" t="s">
        <v>139</v>
      </c>
      <c r="AU483" s="213" t="s">
        <v>90</v>
      </c>
      <c r="AV483" s="13" t="s">
        <v>88</v>
      </c>
      <c r="AW483" s="13" t="s">
        <v>36</v>
      </c>
      <c r="AX483" s="13" t="s">
        <v>80</v>
      </c>
      <c r="AY483" s="213" t="s">
        <v>128</v>
      </c>
    </row>
    <row r="484" spans="1:65" s="14" customFormat="1" ht="11.25">
      <c r="B484" s="214"/>
      <c r="C484" s="215"/>
      <c r="D484" s="199" t="s">
        <v>139</v>
      </c>
      <c r="E484" s="216" t="s">
        <v>1</v>
      </c>
      <c r="F484" s="217" t="s">
        <v>90</v>
      </c>
      <c r="G484" s="215"/>
      <c r="H484" s="218">
        <v>2</v>
      </c>
      <c r="I484" s="219"/>
      <c r="J484" s="215"/>
      <c r="K484" s="215"/>
      <c r="L484" s="220"/>
      <c r="M484" s="221"/>
      <c r="N484" s="222"/>
      <c r="O484" s="222"/>
      <c r="P484" s="222"/>
      <c r="Q484" s="222"/>
      <c r="R484" s="222"/>
      <c r="S484" s="222"/>
      <c r="T484" s="223"/>
      <c r="AT484" s="224" t="s">
        <v>139</v>
      </c>
      <c r="AU484" s="224" t="s">
        <v>90</v>
      </c>
      <c r="AV484" s="14" t="s">
        <v>90</v>
      </c>
      <c r="AW484" s="14" t="s">
        <v>36</v>
      </c>
      <c r="AX484" s="14" t="s">
        <v>80</v>
      </c>
      <c r="AY484" s="224" t="s">
        <v>128</v>
      </c>
    </row>
    <row r="485" spans="1:65" s="15" customFormat="1" ht="11.25">
      <c r="B485" s="225"/>
      <c r="C485" s="226"/>
      <c r="D485" s="199" t="s">
        <v>139</v>
      </c>
      <c r="E485" s="227" t="s">
        <v>1</v>
      </c>
      <c r="F485" s="228" t="s">
        <v>147</v>
      </c>
      <c r="G485" s="226"/>
      <c r="H485" s="229">
        <v>2</v>
      </c>
      <c r="I485" s="230"/>
      <c r="J485" s="226"/>
      <c r="K485" s="226"/>
      <c r="L485" s="231"/>
      <c r="M485" s="232"/>
      <c r="N485" s="233"/>
      <c r="O485" s="233"/>
      <c r="P485" s="233"/>
      <c r="Q485" s="233"/>
      <c r="R485" s="233"/>
      <c r="S485" s="233"/>
      <c r="T485" s="234"/>
      <c r="AT485" s="235" t="s">
        <v>139</v>
      </c>
      <c r="AU485" s="235" t="s">
        <v>90</v>
      </c>
      <c r="AV485" s="15" t="s">
        <v>135</v>
      </c>
      <c r="AW485" s="15" t="s">
        <v>36</v>
      </c>
      <c r="AX485" s="15" t="s">
        <v>88</v>
      </c>
      <c r="AY485" s="235" t="s">
        <v>128</v>
      </c>
    </row>
    <row r="486" spans="1:65" s="2" customFormat="1" ht="16.5" customHeight="1">
      <c r="A486" s="34"/>
      <c r="B486" s="35"/>
      <c r="C486" s="236" t="s">
        <v>448</v>
      </c>
      <c r="D486" s="236" t="s">
        <v>296</v>
      </c>
      <c r="E486" s="237" t="s">
        <v>449</v>
      </c>
      <c r="F486" s="238" t="s">
        <v>450</v>
      </c>
      <c r="G486" s="239" t="s">
        <v>199</v>
      </c>
      <c r="H486" s="240">
        <v>2</v>
      </c>
      <c r="I486" s="241"/>
      <c r="J486" s="242">
        <f>ROUND(I486*H486,2)</f>
        <v>0</v>
      </c>
      <c r="K486" s="238" t="s">
        <v>182</v>
      </c>
      <c r="L486" s="243"/>
      <c r="M486" s="244" t="s">
        <v>1</v>
      </c>
      <c r="N486" s="245" t="s">
        <v>45</v>
      </c>
      <c r="O486" s="71"/>
      <c r="P486" s="195">
        <f>O486*H486</f>
        <v>0</v>
      </c>
      <c r="Q486" s="195">
        <v>5.9999999999999995E-4</v>
      </c>
      <c r="R486" s="195">
        <f>Q486*H486</f>
        <v>1.1999999999999999E-3</v>
      </c>
      <c r="S486" s="195">
        <v>0</v>
      </c>
      <c r="T486" s="196">
        <f>S486*H486</f>
        <v>0</v>
      </c>
      <c r="U486" s="34"/>
      <c r="V486" s="34"/>
      <c r="W486" s="34"/>
      <c r="X486" s="34"/>
      <c r="Y486" s="34"/>
      <c r="Z486" s="34"/>
      <c r="AA486" s="34"/>
      <c r="AB486" s="34"/>
      <c r="AC486" s="34"/>
      <c r="AD486" s="34"/>
      <c r="AE486" s="34"/>
      <c r="AR486" s="197" t="s">
        <v>196</v>
      </c>
      <c r="AT486" s="197" t="s">
        <v>296</v>
      </c>
      <c r="AU486" s="197" t="s">
        <v>90</v>
      </c>
      <c r="AY486" s="17" t="s">
        <v>128</v>
      </c>
      <c r="BE486" s="198">
        <f>IF(N486="základní",J486,0)</f>
        <v>0</v>
      </c>
      <c r="BF486" s="198">
        <f>IF(N486="snížená",J486,0)</f>
        <v>0</v>
      </c>
      <c r="BG486" s="198">
        <f>IF(N486="zákl. přenesená",J486,0)</f>
        <v>0</v>
      </c>
      <c r="BH486" s="198">
        <f>IF(N486="sníž. přenesená",J486,0)</f>
        <v>0</v>
      </c>
      <c r="BI486" s="198">
        <f>IF(N486="nulová",J486,0)</f>
        <v>0</v>
      </c>
      <c r="BJ486" s="17" t="s">
        <v>88</v>
      </c>
      <c r="BK486" s="198">
        <f>ROUND(I486*H486,2)</f>
        <v>0</v>
      </c>
      <c r="BL486" s="17" t="s">
        <v>135</v>
      </c>
      <c r="BM486" s="197" t="s">
        <v>451</v>
      </c>
    </row>
    <row r="487" spans="1:65" s="2" customFormat="1" ht="11.25">
      <c r="A487" s="34"/>
      <c r="B487" s="35"/>
      <c r="C487" s="36"/>
      <c r="D487" s="199" t="s">
        <v>137</v>
      </c>
      <c r="E487" s="36"/>
      <c r="F487" s="200" t="s">
        <v>450</v>
      </c>
      <c r="G487" s="36"/>
      <c r="H487" s="36"/>
      <c r="I487" s="201"/>
      <c r="J487" s="36"/>
      <c r="K487" s="36"/>
      <c r="L487" s="39"/>
      <c r="M487" s="202"/>
      <c r="N487" s="203"/>
      <c r="O487" s="71"/>
      <c r="P487" s="71"/>
      <c r="Q487" s="71"/>
      <c r="R487" s="71"/>
      <c r="S487" s="71"/>
      <c r="T487" s="72"/>
      <c r="U487" s="34"/>
      <c r="V487" s="34"/>
      <c r="W487" s="34"/>
      <c r="X487" s="34"/>
      <c r="Y487" s="34"/>
      <c r="Z487" s="34"/>
      <c r="AA487" s="34"/>
      <c r="AB487" s="34"/>
      <c r="AC487" s="34"/>
      <c r="AD487" s="34"/>
      <c r="AE487" s="34"/>
      <c r="AT487" s="17" t="s">
        <v>137</v>
      </c>
      <c r="AU487" s="17" t="s">
        <v>90</v>
      </c>
    </row>
    <row r="488" spans="1:65" s="13" customFormat="1" ht="11.25">
      <c r="B488" s="204"/>
      <c r="C488" s="205"/>
      <c r="D488" s="199" t="s">
        <v>139</v>
      </c>
      <c r="E488" s="206" t="s">
        <v>1</v>
      </c>
      <c r="F488" s="207" t="s">
        <v>452</v>
      </c>
      <c r="G488" s="205"/>
      <c r="H488" s="206" t="s">
        <v>1</v>
      </c>
      <c r="I488" s="208"/>
      <c r="J488" s="205"/>
      <c r="K488" s="205"/>
      <c r="L488" s="209"/>
      <c r="M488" s="210"/>
      <c r="N488" s="211"/>
      <c r="O488" s="211"/>
      <c r="P488" s="211"/>
      <c r="Q488" s="211"/>
      <c r="R488" s="211"/>
      <c r="S488" s="211"/>
      <c r="T488" s="212"/>
      <c r="AT488" s="213" t="s">
        <v>139</v>
      </c>
      <c r="AU488" s="213" t="s">
        <v>90</v>
      </c>
      <c r="AV488" s="13" t="s">
        <v>88</v>
      </c>
      <c r="AW488" s="13" t="s">
        <v>36</v>
      </c>
      <c r="AX488" s="13" t="s">
        <v>80</v>
      </c>
      <c r="AY488" s="213" t="s">
        <v>128</v>
      </c>
    </row>
    <row r="489" spans="1:65" s="13" customFormat="1" ht="11.25">
      <c r="B489" s="204"/>
      <c r="C489" s="205"/>
      <c r="D489" s="199" t="s">
        <v>139</v>
      </c>
      <c r="E489" s="206" t="s">
        <v>1</v>
      </c>
      <c r="F489" s="207" t="s">
        <v>161</v>
      </c>
      <c r="G489" s="205"/>
      <c r="H489" s="206" t="s">
        <v>1</v>
      </c>
      <c r="I489" s="208"/>
      <c r="J489" s="205"/>
      <c r="K489" s="205"/>
      <c r="L489" s="209"/>
      <c r="M489" s="210"/>
      <c r="N489" s="211"/>
      <c r="O489" s="211"/>
      <c r="P489" s="211"/>
      <c r="Q489" s="211"/>
      <c r="R489" s="211"/>
      <c r="S489" s="211"/>
      <c r="T489" s="212"/>
      <c r="AT489" s="213" t="s">
        <v>139</v>
      </c>
      <c r="AU489" s="213" t="s">
        <v>90</v>
      </c>
      <c r="AV489" s="13" t="s">
        <v>88</v>
      </c>
      <c r="AW489" s="13" t="s">
        <v>36</v>
      </c>
      <c r="AX489" s="13" t="s">
        <v>80</v>
      </c>
      <c r="AY489" s="213" t="s">
        <v>128</v>
      </c>
    </row>
    <row r="490" spans="1:65" s="14" customFormat="1" ht="11.25">
      <c r="B490" s="214"/>
      <c r="C490" s="215"/>
      <c r="D490" s="199" t="s">
        <v>139</v>
      </c>
      <c r="E490" s="216" t="s">
        <v>1</v>
      </c>
      <c r="F490" s="217" t="s">
        <v>90</v>
      </c>
      <c r="G490" s="215"/>
      <c r="H490" s="218">
        <v>2</v>
      </c>
      <c r="I490" s="219"/>
      <c r="J490" s="215"/>
      <c r="K490" s="215"/>
      <c r="L490" s="220"/>
      <c r="M490" s="221"/>
      <c r="N490" s="222"/>
      <c r="O490" s="222"/>
      <c r="P490" s="222"/>
      <c r="Q490" s="222"/>
      <c r="R490" s="222"/>
      <c r="S490" s="222"/>
      <c r="T490" s="223"/>
      <c r="AT490" s="224" t="s">
        <v>139</v>
      </c>
      <c r="AU490" s="224" t="s">
        <v>90</v>
      </c>
      <c r="AV490" s="14" t="s">
        <v>90</v>
      </c>
      <c r="AW490" s="14" t="s">
        <v>36</v>
      </c>
      <c r="AX490" s="14" t="s">
        <v>80</v>
      </c>
      <c r="AY490" s="224" t="s">
        <v>128</v>
      </c>
    </row>
    <row r="491" spans="1:65" s="15" customFormat="1" ht="11.25">
      <c r="B491" s="225"/>
      <c r="C491" s="226"/>
      <c r="D491" s="199" t="s">
        <v>139</v>
      </c>
      <c r="E491" s="227" t="s">
        <v>1</v>
      </c>
      <c r="F491" s="228" t="s">
        <v>147</v>
      </c>
      <c r="G491" s="226"/>
      <c r="H491" s="229">
        <v>2</v>
      </c>
      <c r="I491" s="230"/>
      <c r="J491" s="226"/>
      <c r="K491" s="226"/>
      <c r="L491" s="231"/>
      <c r="M491" s="232"/>
      <c r="N491" s="233"/>
      <c r="O491" s="233"/>
      <c r="P491" s="233"/>
      <c r="Q491" s="233"/>
      <c r="R491" s="233"/>
      <c r="S491" s="233"/>
      <c r="T491" s="234"/>
      <c r="AT491" s="235" t="s">
        <v>139</v>
      </c>
      <c r="AU491" s="235" t="s">
        <v>90</v>
      </c>
      <c r="AV491" s="15" t="s">
        <v>135</v>
      </c>
      <c r="AW491" s="15" t="s">
        <v>36</v>
      </c>
      <c r="AX491" s="15" t="s">
        <v>88</v>
      </c>
      <c r="AY491" s="235" t="s">
        <v>128</v>
      </c>
    </row>
    <row r="492" spans="1:65" s="2" customFormat="1" ht="33" customHeight="1">
      <c r="A492" s="34"/>
      <c r="B492" s="35"/>
      <c r="C492" s="186" t="s">
        <v>453</v>
      </c>
      <c r="D492" s="186" t="s">
        <v>130</v>
      </c>
      <c r="E492" s="187" t="s">
        <v>454</v>
      </c>
      <c r="F492" s="188" t="s">
        <v>455</v>
      </c>
      <c r="G492" s="189" t="s">
        <v>199</v>
      </c>
      <c r="H492" s="190">
        <v>8</v>
      </c>
      <c r="I492" s="191"/>
      <c r="J492" s="192">
        <f>ROUND(I492*H492,2)</f>
        <v>0</v>
      </c>
      <c r="K492" s="188" t="s">
        <v>1</v>
      </c>
      <c r="L492" s="39"/>
      <c r="M492" s="193" t="s">
        <v>1</v>
      </c>
      <c r="N492" s="194" t="s">
        <v>45</v>
      </c>
      <c r="O492" s="71"/>
      <c r="P492" s="195">
        <f>O492*H492</f>
        <v>0</v>
      </c>
      <c r="Q492" s="195">
        <v>1.0000000000000001E-5</v>
      </c>
      <c r="R492" s="195">
        <f>Q492*H492</f>
        <v>8.0000000000000007E-5</v>
      </c>
      <c r="S492" s="195">
        <v>0</v>
      </c>
      <c r="T492" s="196">
        <f>S492*H492</f>
        <v>0</v>
      </c>
      <c r="U492" s="34"/>
      <c r="V492" s="34"/>
      <c r="W492" s="34"/>
      <c r="X492" s="34"/>
      <c r="Y492" s="34"/>
      <c r="Z492" s="34"/>
      <c r="AA492" s="34"/>
      <c r="AB492" s="34"/>
      <c r="AC492" s="34"/>
      <c r="AD492" s="34"/>
      <c r="AE492" s="34"/>
      <c r="AR492" s="197" t="s">
        <v>135</v>
      </c>
      <c r="AT492" s="197" t="s">
        <v>130</v>
      </c>
      <c r="AU492" s="197" t="s">
        <v>90</v>
      </c>
      <c r="AY492" s="17" t="s">
        <v>128</v>
      </c>
      <c r="BE492" s="198">
        <f>IF(N492="základní",J492,0)</f>
        <v>0</v>
      </c>
      <c r="BF492" s="198">
        <f>IF(N492="snížená",J492,0)</f>
        <v>0</v>
      </c>
      <c r="BG492" s="198">
        <f>IF(N492="zákl. přenesená",J492,0)</f>
        <v>0</v>
      </c>
      <c r="BH492" s="198">
        <f>IF(N492="sníž. přenesená",J492,0)</f>
        <v>0</v>
      </c>
      <c r="BI492" s="198">
        <f>IF(N492="nulová",J492,0)</f>
        <v>0</v>
      </c>
      <c r="BJ492" s="17" t="s">
        <v>88</v>
      </c>
      <c r="BK492" s="198">
        <f>ROUND(I492*H492,2)</f>
        <v>0</v>
      </c>
      <c r="BL492" s="17" t="s">
        <v>135</v>
      </c>
      <c r="BM492" s="197" t="s">
        <v>456</v>
      </c>
    </row>
    <row r="493" spans="1:65" s="2" customFormat="1" ht="19.5">
      <c r="A493" s="34"/>
      <c r="B493" s="35"/>
      <c r="C493" s="36"/>
      <c r="D493" s="199" t="s">
        <v>137</v>
      </c>
      <c r="E493" s="36"/>
      <c r="F493" s="200" t="s">
        <v>455</v>
      </c>
      <c r="G493" s="36"/>
      <c r="H493" s="36"/>
      <c r="I493" s="201"/>
      <c r="J493" s="36"/>
      <c r="K493" s="36"/>
      <c r="L493" s="39"/>
      <c r="M493" s="202"/>
      <c r="N493" s="203"/>
      <c r="O493" s="71"/>
      <c r="P493" s="71"/>
      <c r="Q493" s="71"/>
      <c r="R493" s="71"/>
      <c r="S493" s="71"/>
      <c r="T493" s="72"/>
      <c r="U493" s="34"/>
      <c r="V493" s="34"/>
      <c r="W493" s="34"/>
      <c r="X493" s="34"/>
      <c r="Y493" s="34"/>
      <c r="Z493" s="34"/>
      <c r="AA493" s="34"/>
      <c r="AB493" s="34"/>
      <c r="AC493" s="34"/>
      <c r="AD493" s="34"/>
      <c r="AE493" s="34"/>
      <c r="AT493" s="17" t="s">
        <v>137</v>
      </c>
      <c r="AU493" s="17" t="s">
        <v>90</v>
      </c>
    </row>
    <row r="494" spans="1:65" s="13" customFormat="1" ht="11.25">
      <c r="B494" s="204"/>
      <c r="C494" s="205"/>
      <c r="D494" s="199" t="s">
        <v>139</v>
      </c>
      <c r="E494" s="206" t="s">
        <v>1</v>
      </c>
      <c r="F494" s="207" t="s">
        <v>424</v>
      </c>
      <c r="G494" s="205"/>
      <c r="H494" s="206" t="s">
        <v>1</v>
      </c>
      <c r="I494" s="208"/>
      <c r="J494" s="205"/>
      <c r="K494" s="205"/>
      <c r="L494" s="209"/>
      <c r="M494" s="210"/>
      <c r="N494" s="211"/>
      <c r="O494" s="211"/>
      <c r="P494" s="211"/>
      <c r="Q494" s="211"/>
      <c r="R494" s="211"/>
      <c r="S494" s="211"/>
      <c r="T494" s="212"/>
      <c r="AT494" s="213" t="s">
        <v>139</v>
      </c>
      <c r="AU494" s="213" t="s">
        <v>90</v>
      </c>
      <c r="AV494" s="13" t="s">
        <v>88</v>
      </c>
      <c r="AW494" s="13" t="s">
        <v>36</v>
      </c>
      <c r="AX494" s="13" t="s">
        <v>80</v>
      </c>
      <c r="AY494" s="213" t="s">
        <v>128</v>
      </c>
    </row>
    <row r="495" spans="1:65" s="13" customFormat="1" ht="11.25">
      <c r="B495" s="204"/>
      <c r="C495" s="205"/>
      <c r="D495" s="199" t="s">
        <v>139</v>
      </c>
      <c r="E495" s="206" t="s">
        <v>1</v>
      </c>
      <c r="F495" s="207" t="s">
        <v>143</v>
      </c>
      <c r="G495" s="205"/>
      <c r="H495" s="206" t="s">
        <v>1</v>
      </c>
      <c r="I495" s="208"/>
      <c r="J495" s="205"/>
      <c r="K495" s="205"/>
      <c r="L495" s="209"/>
      <c r="M495" s="210"/>
      <c r="N495" s="211"/>
      <c r="O495" s="211"/>
      <c r="P495" s="211"/>
      <c r="Q495" s="211"/>
      <c r="R495" s="211"/>
      <c r="S495" s="211"/>
      <c r="T495" s="212"/>
      <c r="AT495" s="213" t="s">
        <v>139</v>
      </c>
      <c r="AU495" s="213" t="s">
        <v>90</v>
      </c>
      <c r="AV495" s="13" t="s">
        <v>88</v>
      </c>
      <c r="AW495" s="13" t="s">
        <v>36</v>
      </c>
      <c r="AX495" s="13" t="s">
        <v>80</v>
      </c>
      <c r="AY495" s="213" t="s">
        <v>128</v>
      </c>
    </row>
    <row r="496" spans="1:65" s="14" customFormat="1" ht="11.25">
      <c r="B496" s="214"/>
      <c r="C496" s="215"/>
      <c r="D496" s="199" t="s">
        <v>139</v>
      </c>
      <c r="E496" s="216" t="s">
        <v>1</v>
      </c>
      <c r="F496" s="217" t="s">
        <v>457</v>
      </c>
      <c r="G496" s="215"/>
      <c r="H496" s="218">
        <v>6</v>
      </c>
      <c r="I496" s="219"/>
      <c r="J496" s="215"/>
      <c r="K496" s="215"/>
      <c r="L496" s="220"/>
      <c r="M496" s="221"/>
      <c r="N496" s="222"/>
      <c r="O496" s="222"/>
      <c r="P496" s="222"/>
      <c r="Q496" s="222"/>
      <c r="R496" s="222"/>
      <c r="S496" s="222"/>
      <c r="T496" s="223"/>
      <c r="AT496" s="224" t="s">
        <v>139</v>
      </c>
      <c r="AU496" s="224" t="s">
        <v>90</v>
      </c>
      <c r="AV496" s="14" t="s">
        <v>90</v>
      </c>
      <c r="AW496" s="14" t="s">
        <v>36</v>
      </c>
      <c r="AX496" s="14" t="s">
        <v>80</v>
      </c>
      <c r="AY496" s="224" t="s">
        <v>128</v>
      </c>
    </row>
    <row r="497" spans="1:65" s="13" customFormat="1" ht="11.25">
      <c r="B497" s="204"/>
      <c r="C497" s="205"/>
      <c r="D497" s="199" t="s">
        <v>139</v>
      </c>
      <c r="E497" s="206" t="s">
        <v>1</v>
      </c>
      <c r="F497" s="207" t="s">
        <v>161</v>
      </c>
      <c r="G497" s="205"/>
      <c r="H497" s="206" t="s">
        <v>1</v>
      </c>
      <c r="I497" s="208"/>
      <c r="J497" s="205"/>
      <c r="K497" s="205"/>
      <c r="L497" s="209"/>
      <c r="M497" s="210"/>
      <c r="N497" s="211"/>
      <c r="O497" s="211"/>
      <c r="P497" s="211"/>
      <c r="Q497" s="211"/>
      <c r="R497" s="211"/>
      <c r="S497" s="211"/>
      <c r="T497" s="212"/>
      <c r="AT497" s="213" t="s">
        <v>139</v>
      </c>
      <c r="AU497" s="213" t="s">
        <v>90</v>
      </c>
      <c r="AV497" s="13" t="s">
        <v>88</v>
      </c>
      <c r="AW497" s="13" t="s">
        <v>36</v>
      </c>
      <c r="AX497" s="13" t="s">
        <v>80</v>
      </c>
      <c r="AY497" s="213" t="s">
        <v>128</v>
      </c>
    </row>
    <row r="498" spans="1:65" s="14" customFormat="1" ht="11.25">
      <c r="B498" s="214"/>
      <c r="C498" s="215"/>
      <c r="D498" s="199" t="s">
        <v>139</v>
      </c>
      <c r="E498" s="216" t="s">
        <v>1</v>
      </c>
      <c r="F498" s="217" t="s">
        <v>90</v>
      </c>
      <c r="G498" s="215"/>
      <c r="H498" s="218">
        <v>2</v>
      </c>
      <c r="I498" s="219"/>
      <c r="J498" s="215"/>
      <c r="K498" s="215"/>
      <c r="L498" s="220"/>
      <c r="M498" s="221"/>
      <c r="N498" s="222"/>
      <c r="O498" s="222"/>
      <c r="P498" s="222"/>
      <c r="Q498" s="222"/>
      <c r="R498" s="222"/>
      <c r="S498" s="222"/>
      <c r="T498" s="223"/>
      <c r="AT498" s="224" t="s">
        <v>139</v>
      </c>
      <c r="AU498" s="224" t="s">
        <v>90</v>
      </c>
      <c r="AV498" s="14" t="s">
        <v>90</v>
      </c>
      <c r="AW498" s="14" t="s">
        <v>36</v>
      </c>
      <c r="AX498" s="14" t="s">
        <v>80</v>
      </c>
      <c r="AY498" s="224" t="s">
        <v>128</v>
      </c>
    </row>
    <row r="499" spans="1:65" s="15" customFormat="1" ht="11.25">
      <c r="B499" s="225"/>
      <c r="C499" s="226"/>
      <c r="D499" s="199" t="s">
        <v>139</v>
      </c>
      <c r="E499" s="227" t="s">
        <v>1</v>
      </c>
      <c r="F499" s="228" t="s">
        <v>147</v>
      </c>
      <c r="G499" s="226"/>
      <c r="H499" s="229">
        <v>8</v>
      </c>
      <c r="I499" s="230"/>
      <c r="J499" s="226"/>
      <c r="K499" s="226"/>
      <c r="L499" s="231"/>
      <c r="M499" s="232"/>
      <c r="N499" s="233"/>
      <c r="O499" s="233"/>
      <c r="P499" s="233"/>
      <c r="Q499" s="233"/>
      <c r="R499" s="233"/>
      <c r="S499" s="233"/>
      <c r="T499" s="234"/>
      <c r="AT499" s="235" t="s">
        <v>139</v>
      </c>
      <c r="AU499" s="235" t="s">
        <v>90</v>
      </c>
      <c r="AV499" s="15" t="s">
        <v>135</v>
      </c>
      <c r="AW499" s="15" t="s">
        <v>36</v>
      </c>
      <c r="AX499" s="15" t="s">
        <v>88</v>
      </c>
      <c r="AY499" s="235" t="s">
        <v>128</v>
      </c>
    </row>
    <row r="500" spans="1:65" s="2" customFormat="1" ht="24.2" customHeight="1">
      <c r="A500" s="34"/>
      <c r="B500" s="35"/>
      <c r="C500" s="236" t="s">
        <v>458</v>
      </c>
      <c r="D500" s="236" t="s">
        <v>296</v>
      </c>
      <c r="E500" s="237" t="s">
        <v>459</v>
      </c>
      <c r="F500" s="238" t="s">
        <v>460</v>
      </c>
      <c r="G500" s="239" t="s">
        <v>199</v>
      </c>
      <c r="H500" s="240">
        <v>2</v>
      </c>
      <c r="I500" s="241"/>
      <c r="J500" s="242">
        <f>ROUND(I500*H500,2)</f>
        <v>0</v>
      </c>
      <c r="K500" s="238" t="s">
        <v>1</v>
      </c>
      <c r="L500" s="243"/>
      <c r="M500" s="244" t="s">
        <v>1</v>
      </c>
      <c r="N500" s="245" t="s">
        <v>45</v>
      </c>
      <c r="O500" s="71"/>
      <c r="P500" s="195">
        <f>O500*H500</f>
        <v>0</v>
      </c>
      <c r="Q500" s="195">
        <v>1.4E-3</v>
      </c>
      <c r="R500" s="195">
        <f>Q500*H500</f>
        <v>2.8E-3</v>
      </c>
      <c r="S500" s="195">
        <v>0</v>
      </c>
      <c r="T500" s="196">
        <f>S500*H500</f>
        <v>0</v>
      </c>
      <c r="U500" s="34"/>
      <c r="V500" s="34"/>
      <c r="W500" s="34"/>
      <c r="X500" s="34"/>
      <c r="Y500" s="34"/>
      <c r="Z500" s="34"/>
      <c r="AA500" s="34"/>
      <c r="AB500" s="34"/>
      <c r="AC500" s="34"/>
      <c r="AD500" s="34"/>
      <c r="AE500" s="34"/>
      <c r="AR500" s="197" t="s">
        <v>196</v>
      </c>
      <c r="AT500" s="197" t="s">
        <v>296</v>
      </c>
      <c r="AU500" s="197" t="s">
        <v>90</v>
      </c>
      <c r="AY500" s="17" t="s">
        <v>128</v>
      </c>
      <c r="BE500" s="198">
        <f>IF(N500="základní",J500,0)</f>
        <v>0</v>
      </c>
      <c r="BF500" s="198">
        <f>IF(N500="snížená",J500,0)</f>
        <v>0</v>
      </c>
      <c r="BG500" s="198">
        <f>IF(N500="zákl. přenesená",J500,0)</f>
        <v>0</v>
      </c>
      <c r="BH500" s="198">
        <f>IF(N500="sníž. přenesená",J500,0)</f>
        <v>0</v>
      </c>
      <c r="BI500" s="198">
        <f>IF(N500="nulová",J500,0)</f>
        <v>0</v>
      </c>
      <c r="BJ500" s="17" t="s">
        <v>88</v>
      </c>
      <c r="BK500" s="198">
        <f>ROUND(I500*H500,2)</f>
        <v>0</v>
      </c>
      <c r="BL500" s="17" t="s">
        <v>135</v>
      </c>
      <c r="BM500" s="197" t="s">
        <v>461</v>
      </c>
    </row>
    <row r="501" spans="1:65" s="2" customFormat="1" ht="11.25">
      <c r="A501" s="34"/>
      <c r="B501" s="35"/>
      <c r="C501" s="36"/>
      <c r="D501" s="199" t="s">
        <v>137</v>
      </c>
      <c r="E501" s="36"/>
      <c r="F501" s="200" t="s">
        <v>460</v>
      </c>
      <c r="G501" s="36"/>
      <c r="H501" s="36"/>
      <c r="I501" s="201"/>
      <c r="J501" s="36"/>
      <c r="K501" s="36"/>
      <c r="L501" s="39"/>
      <c r="M501" s="202"/>
      <c r="N501" s="203"/>
      <c r="O501" s="71"/>
      <c r="P501" s="71"/>
      <c r="Q501" s="71"/>
      <c r="R501" s="71"/>
      <c r="S501" s="71"/>
      <c r="T501" s="72"/>
      <c r="U501" s="34"/>
      <c r="V501" s="34"/>
      <c r="W501" s="34"/>
      <c r="X501" s="34"/>
      <c r="Y501" s="34"/>
      <c r="Z501" s="34"/>
      <c r="AA501" s="34"/>
      <c r="AB501" s="34"/>
      <c r="AC501" s="34"/>
      <c r="AD501" s="34"/>
      <c r="AE501" s="34"/>
      <c r="AT501" s="17" t="s">
        <v>137</v>
      </c>
      <c r="AU501" s="17" t="s">
        <v>90</v>
      </c>
    </row>
    <row r="502" spans="1:65" s="13" customFormat="1" ht="11.25">
      <c r="B502" s="204"/>
      <c r="C502" s="205"/>
      <c r="D502" s="199" t="s">
        <v>139</v>
      </c>
      <c r="E502" s="206" t="s">
        <v>1</v>
      </c>
      <c r="F502" s="207" t="s">
        <v>462</v>
      </c>
      <c r="G502" s="205"/>
      <c r="H502" s="206" t="s">
        <v>1</v>
      </c>
      <c r="I502" s="208"/>
      <c r="J502" s="205"/>
      <c r="K502" s="205"/>
      <c r="L502" s="209"/>
      <c r="M502" s="210"/>
      <c r="N502" s="211"/>
      <c r="O502" s="211"/>
      <c r="P502" s="211"/>
      <c r="Q502" s="211"/>
      <c r="R502" s="211"/>
      <c r="S502" s="211"/>
      <c r="T502" s="212"/>
      <c r="AT502" s="213" t="s">
        <v>139</v>
      </c>
      <c r="AU502" s="213" t="s">
        <v>90</v>
      </c>
      <c r="AV502" s="13" t="s">
        <v>88</v>
      </c>
      <c r="AW502" s="13" t="s">
        <v>36</v>
      </c>
      <c r="AX502" s="13" t="s">
        <v>80</v>
      </c>
      <c r="AY502" s="213" t="s">
        <v>128</v>
      </c>
    </row>
    <row r="503" spans="1:65" s="13" customFormat="1" ht="11.25">
      <c r="B503" s="204"/>
      <c r="C503" s="205"/>
      <c r="D503" s="199" t="s">
        <v>139</v>
      </c>
      <c r="E503" s="206" t="s">
        <v>1</v>
      </c>
      <c r="F503" s="207" t="s">
        <v>143</v>
      </c>
      <c r="G503" s="205"/>
      <c r="H503" s="206" t="s">
        <v>1</v>
      </c>
      <c r="I503" s="208"/>
      <c r="J503" s="205"/>
      <c r="K503" s="205"/>
      <c r="L503" s="209"/>
      <c r="M503" s="210"/>
      <c r="N503" s="211"/>
      <c r="O503" s="211"/>
      <c r="P503" s="211"/>
      <c r="Q503" s="211"/>
      <c r="R503" s="211"/>
      <c r="S503" s="211"/>
      <c r="T503" s="212"/>
      <c r="AT503" s="213" t="s">
        <v>139</v>
      </c>
      <c r="AU503" s="213" t="s">
        <v>90</v>
      </c>
      <c r="AV503" s="13" t="s">
        <v>88</v>
      </c>
      <c r="AW503" s="13" t="s">
        <v>36</v>
      </c>
      <c r="AX503" s="13" t="s">
        <v>80</v>
      </c>
      <c r="AY503" s="213" t="s">
        <v>128</v>
      </c>
    </row>
    <row r="504" spans="1:65" s="14" customFormat="1" ht="11.25">
      <c r="B504" s="214"/>
      <c r="C504" s="215"/>
      <c r="D504" s="199" t="s">
        <v>139</v>
      </c>
      <c r="E504" s="216" t="s">
        <v>1</v>
      </c>
      <c r="F504" s="217" t="s">
        <v>90</v>
      </c>
      <c r="G504" s="215"/>
      <c r="H504" s="218">
        <v>2</v>
      </c>
      <c r="I504" s="219"/>
      <c r="J504" s="215"/>
      <c r="K504" s="215"/>
      <c r="L504" s="220"/>
      <c r="M504" s="221"/>
      <c r="N504" s="222"/>
      <c r="O504" s="222"/>
      <c r="P504" s="222"/>
      <c r="Q504" s="222"/>
      <c r="R504" s="222"/>
      <c r="S504" s="222"/>
      <c r="T504" s="223"/>
      <c r="AT504" s="224" t="s">
        <v>139</v>
      </c>
      <c r="AU504" s="224" t="s">
        <v>90</v>
      </c>
      <c r="AV504" s="14" t="s">
        <v>90</v>
      </c>
      <c r="AW504" s="14" t="s">
        <v>36</v>
      </c>
      <c r="AX504" s="14" t="s">
        <v>88</v>
      </c>
      <c r="AY504" s="224" t="s">
        <v>128</v>
      </c>
    </row>
    <row r="505" spans="1:65" s="2" customFormat="1" ht="24.2" customHeight="1">
      <c r="A505" s="34"/>
      <c r="B505" s="35"/>
      <c r="C505" s="236" t="s">
        <v>463</v>
      </c>
      <c r="D505" s="236" t="s">
        <v>296</v>
      </c>
      <c r="E505" s="237" t="s">
        <v>464</v>
      </c>
      <c r="F505" s="238" t="s">
        <v>465</v>
      </c>
      <c r="G505" s="239" t="s">
        <v>199</v>
      </c>
      <c r="H505" s="240">
        <v>4</v>
      </c>
      <c r="I505" s="241"/>
      <c r="J505" s="242">
        <f>ROUND(I505*H505,2)</f>
        <v>0</v>
      </c>
      <c r="K505" s="238" t="s">
        <v>1</v>
      </c>
      <c r="L505" s="243"/>
      <c r="M505" s="244" t="s">
        <v>1</v>
      </c>
      <c r="N505" s="245" t="s">
        <v>45</v>
      </c>
      <c r="O505" s="71"/>
      <c r="P505" s="195">
        <f>O505*H505</f>
        <v>0</v>
      </c>
      <c r="Q505" s="195">
        <v>1E-3</v>
      </c>
      <c r="R505" s="195">
        <f>Q505*H505</f>
        <v>4.0000000000000001E-3</v>
      </c>
      <c r="S505" s="195">
        <v>0</v>
      </c>
      <c r="T505" s="196">
        <f>S505*H505</f>
        <v>0</v>
      </c>
      <c r="U505" s="34"/>
      <c r="V505" s="34"/>
      <c r="W505" s="34"/>
      <c r="X505" s="34"/>
      <c r="Y505" s="34"/>
      <c r="Z505" s="34"/>
      <c r="AA505" s="34"/>
      <c r="AB505" s="34"/>
      <c r="AC505" s="34"/>
      <c r="AD505" s="34"/>
      <c r="AE505" s="34"/>
      <c r="AR505" s="197" t="s">
        <v>196</v>
      </c>
      <c r="AT505" s="197" t="s">
        <v>296</v>
      </c>
      <c r="AU505" s="197" t="s">
        <v>90</v>
      </c>
      <c r="AY505" s="17" t="s">
        <v>128</v>
      </c>
      <c r="BE505" s="198">
        <f>IF(N505="základní",J505,0)</f>
        <v>0</v>
      </c>
      <c r="BF505" s="198">
        <f>IF(N505="snížená",J505,0)</f>
        <v>0</v>
      </c>
      <c r="BG505" s="198">
        <f>IF(N505="zákl. přenesená",J505,0)</f>
        <v>0</v>
      </c>
      <c r="BH505" s="198">
        <f>IF(N505="sníž. přenesená",J505,0)</f>
        <v>0</v>
      </c>
      <c r="BI505" s="198">
        <f>IF(N505="nulová",J505,0)</f>
        <v>0</v>
      </c>
      <c r="BJ505" s="17" t="s">
        <v>88</v>
      </c>
      <c r="BK505" s="198">
        <f>ROUND(I505*H505,2)</f>
        <v>0</v>
      </c>
      <c r="BL505" s="17" t="s">
        <v>135</v>
      </c>
      <c r="BM505" s="197" t="s">
        <v>466</v>
      </c>
    </row>
    <row r="506" spans="1:65" s="2" customFormat="1" ht="11.25">
      <c r="A506" s="34"/>
      <c r="B506" s="35"/>
      <c r="C506" s="36"/>
      <c r="D506" s="199" t="s">
        <v>137</v>
      </c>
      <c r="E506" s="36"/>
      <c r="F506" s="200" t="s">
        <v>465</v>
      </c>
      <c r="G506" s="36"/>
      <c r="H506" s="36"/>
      <c r="I506" s="201"/>
      <c r="J506" s="36"/>
      <c r="K506" s="36"/>
      <c r="L506" s="39"/>
      <c r="M506" s="202"/>
      <c r="N506" s="203"/>
      <c r="O506" s="71"/>
      <c r="P506" s="71"/>
      <c r="Q506" s="71"/>
      <c r="R506" s="71"/>
      <c r="S506" s="71"/>
      <c r="T506" s="72"/>
      <c r="U506" s="34"/>
      <c r="V506" s="34"/>
      <c r="W506" s="34"/>
      <c r="X506" s="34"/>
      <c r="Y506" s="34"/>
      <c r="Z506" s="34"/>
      <c r="AA506" s="34"/>
      <c r="AB506" s="34"/>
      <c r="AC506" s="34"/>
      <c r="AD506" s="34"/>
      <c r="AE506" s="34"/>
      <c r="AT506" s="17" t="s">
        <v>137</v>
      </c>
      <c r="AU506" s="17" t="s">
        <v>90</v>
      </c>
    </row>
    <row r="507" spans="1:65" s="13" customFormat="1" ht="11.25">
      <c r="B507" s="204"/>
      <c r="C507" s="205"/>
      <c r="D507" s="199" t="s">
        <v>139</v>
      </c>
      <c r="E507" s="206" t="s">
        <v>1</v>
      </c>
      <c r="F507" s="207" t="s">
        <v>407</v>
      </c>
      <c r="G507" s="205"/>
      <c r="H507" s="206" t="s">
        <v>1</v>
      </c>
      <c r="I507" s="208"/>
      <c r="J507" s="205"/>
      <c r="K507" s="205"/>
      <c r="L507" s="209"/>
      <c r="M507" s="210"/>
      <c r="N507" s="211"/>
      <c r="O507" s="211"/>
      <c r="P507" s="211"/>
      <c r="Q507" s="211"/>
      <c r="R507" s="211"/>
      <c r="S507" s="211"/>
      <c r="T507" s="212"/>
      <c r="AT507" s="213" t="s">
        <v>139</v>
      </c>
      <c r="AU507" s="213" t="s">
        <v>90</v>
      </c>
      <c r="AV507" s="13" t="s">
        <v>88</v>
      </c>
      <c r="AW507" s="13" t="s">
        <v>36</v>
      </c>
      <c r="AX507" s="13" t="s">
        <v>80</v>
      </c>
      <c r="AY507" s="213" t="s">
        <v>128</v>
      </c>
    </row>
    <row r="508" spans="1:65" s="13" customFormat="1" ht="11.25">
      <c r="B508" s="204"/>
      <c r="C508" s="205"/>
      <c r="D508" s="199" t="s">
        <v>139</v>
      </c>
      <c r="E508" s="206" t="s">
        <v>1</v>
      </c>
      <c r="F508" s="207" t="s">
        <v>143</v>
      </c>
      <c r="G508" s="205"/>
      <c r="H508" s="206" t="s">
        <v>1</v>
      </c>
      <c r="I508" s="208"/>
      <c r="J508" s="205"/>
      <c r="K508" s="205"/>
      <c r="L508" s="209"/>
      <c r="M508" s="210"/>
      <c r="N508" s="211"/>
      <c r="O508" s="211"/>
      <c r="P508" s="211"/>
      <c r="Q508" s="211"/>
      <c r="R508" s="211"/>
      <c r="S508" s="211"/>
      <c r="T508" s="212"/>
      <c r="AT508" s="213" t="s">
        <v>139</v>
      </c>
      <c r="AU508" s="213" t="s">
        <v>90</v>
      </c>
      <c r="AV508" s="13" t="s">
        <v>88</v>
      </c>
      <c r="AW508" s="13" t="s">
        <v>36</v>
      </c>
      <c r="AX508" s="13" t="s">
        <v>80</v>
      </c>
      <c r="AY508" s="213" t="s">
        <v>128</v>
      </c>
    </row>
    <row r="509" spans="1:65" s="14" customFormat="1" ht="11.25">
      <c r="B509" s="214"/>
      <c r="C509" s="215"/>
      <c r="D509" s="199" t="s">
        <v>139</v>
      </c>
      <c r="E509" s="216" t="s">
        <v>1</v>
      </c>
      <c r="F509" s="217" t="s">
        <v>90</v>
      </c>
      <c r="G509" s="215"/>
      <c r="H509" s="218">
        <v>2</v>
      </c>
      <c r="I509" s="219"/>
      <c r="J509" s="215"/>
      <c r="K509" s="215"/>
      <c r="L509" s="220"/>
      <c r="M509" s="221"/>
      <c r="N509" s="222"/>
      <c r="O509" s="222"/>
      <c r="P509" s="222"/>
      <c r="Q509" s="222"/>
      <c r="R509" s="222"/>
      <c r="S509" s="222"/>
      <c r="T509" s="223"/>
      <c r="AT509" s="224" t="s">
        <v>139</v>
      </c>
      <c r="AU509" s="224" t="s">
        <v>90</v>
      </c>
      <c r="AV509" s="14" t="s">
        <v>90</v>
      </c>
      <c r="AW509" s="14" t="s">
        <v>36</v>
      </c>
      <c r="AX509" s="14" t="s">
        <v>80</v>
      </c>
      <c r="AY509" s="224" t="s">
        <v>128</v>
      </c>
    </row>
    <row r="510" spans="1:65" s="13" customFormat="1" ht="11.25">
      <c r="B510" s="204"/>
      <c r="C510" s="205"/>
      <c r="D510" s="199" t="s">
        <v>139</v>
      </c>
      <c r="E510" s="206" t="s">
        <v>1</v>
      </c>
      <c r="F510" s="207" t="s">
        <v>408</v>
      </c>
      <c r="G510" s="205"/>
      <c r="H510" s="206" t="s">
        <v>1</v>
      </c>
      <c r="I510" s="208"/>
      <c r="J510" s="205"/>
      <c r="K510" s="205"/>
      <c r="L510" s="209"/>
      <c r="M510" s="210"/>
      <c r="N510" s="211"/>
      <c r="O510" s="211"/>
      <c r="P510" s="211"/>
      <c r="Q510" s="211"/>
      <c r="R510" s="211"/>
      <c r="S510" s="211"/>
      <c r="T510" s="212"/>
      <c r="AT510" s="213" t="s">
        <v>139</v>
      </c>
      <c r="AU510" s="213" t="s">
        <v>90</v>
      </c>
      <c r="AV510" s="13" t="s">
        <v>88</v>
      </c>
      <c r="AW510" s="13" t="s">
        <v>36</v>
      </c>
      <c r="AX510" s="13" t="s">
        <v>80</v>
      </c>
      <c r="AY510" s="213" t="s">
        <v>128</v>
      </c>
    </row>
    <row r="511" spans="1:65" s="14" customFormat="1" ht="11.25">
      <c r="B511" s="214"/>
      <c r="C511" s="215"/>
      <c r="D511" s="199" t="s">
        <v>139</v>
      </c>
      <c r="E511" s="216" t="s">
        <v>1</v>
      </c>
      <c r="F511" s="217" t="s">
        <v>90</v>
      </c>
      <c r="G511" s="215"/>
      <c r="H511" s="218">
        <v>2</v>
      </c>
      <c r="I511" s="219"/>
      <c r="J511" s="215"/>
      <c r="K511" s="215"/>
      <c r="L511" s="220"/>
      <c r="M511" s="221"/>
      <c r="N511" s="222"/>
      <c r="O511" s="222"/>
      <c r="P511" s="222"/>
      <c r="Q511" s="222"/>
      <c r="R511" s="222"/>
      <c r="S511" s="222"/>
      <c r="T511" s="223"/>
      <c r="AT511" s="224" t="s">
        <v>139</v>
      </c>
      <c r="AU511" s="224" t="s">
        <v>90</v>
      </c>
      <c r="AV511" s="14" t="s">
        <v>90</v>
      </c>
      <c r="AW511" s="14" t="s">
        <v>36</v>
      </c>
      <c r="AX511" s="14" t="s">
        <v>80</v>
      </c>
      <c r="AY511" s="224" t="s">
        <v>128</v>
      </c>
    </row>
    <row r="512" spans="1:65" s="15" customFormat="1" ht="11.25">
      <c r="B512" s="225"/>
      <c r="C512" s="226"/>
      <c r="D512" s="199" t="s">
        <v>139</v>
      </c>
      <c r="E512" s="227" t="s">
        <v>1</v>
      </c>
      <c r="F512" s="228" t="s">
        <v>147</v>
      </c>
      <c r="G512" s="226"/>
      <c r="H512" s="229">
        <v>4</v>
      </c>
      <c r="I512" s="230"/>
      <c r="J512" s="226"/>
      <c r="K512" s="226"/>
      <c r="L512" s="231"/>
      <c r="M512" s="232"/>
      <c r="N512" s="233"/>
      <c r="O512" s="233"/>
      <c r="P512" s="233"/>
      <c r="Q512" s="233"/>
      <c r="R512" s="233"/>
      <c r="S512" s="233"/>
      <c r="T512" s="234"/>
      <c r="AT512" s="235" t="s">
        <v>139</v>
      </c>
      <c r="AU512" s="235" t="s">
        <v>90</v>
      </c>
      <c r="AV512" s="15" t="s">
        <v>135</v>
      </c>
      <c r="AW512" s="15" t="s">
        <v>36</v>
      </c>
      <c r="AX512" s="15" t="s">
        <v>88</v>
      </c>
      <c r="AY512" s="235" t="s">
        <v>128</v>
      </c>
    </row>
    <row r="513" spans="1:65" s="2" customFormat="1" ht="16.5" customHeight="1">
      <c r="A513" s="34"/>
      <c r="B513" s="35"/>
      <c r="C513" s="236" t="s">
        <v>467</v>
      </c>
      <c r="D513" s="236" t="s">
        <v>296</v>
      </c>
      <c r="E513" s="237" t="s">
        <v>468</v>
      </c>
      <c r="F513" s="238" t="s">
        <v>469</v>
      </c>
      <c r="G513" s="239" t="s">
        <v>199</v>
      </c>
      <c r="H513" s="240">
        <v>2</v>
      </c>
      <c r="I513" s="241"/>
      <c r="J513" s="242">
        <f>ROUND(I513*H513,2)</f>
        <v>0</v>
      </c>
      <c r="K513" s="238" t="s">
        <v>182</v>
      </c>
      <c r="L513" s="243"/>
      <c r="M513" s="244" t="s">
        <v>1</v>
      </c>
      <c r="N513" s="245" t="s">
        <v>45</v>
      </c>
      <c r="O513" s="71"/>
      <c r="P513" s="195">
        <f>O513*H513</f>
        <v>0</v>
      </c>
      <c r="Q513" s="195">
        <v>4.0000000000000002E-4</v>
      </c>
      <c r="R513" s="195">
        <f>Q513*H513</f>
        <v>8.0000000000000004E-4</v>
      </c>
      <c r="S513" s="195">
        <v>0</v>
      </c>
      <c r="T513" s="196">
        <f>S513*H513</f>
        <v>0</v>
      </c>
      <c r="U513" s="34"/>
      <c r="V513" s="34"/>
      <c r="W513" s="34"/>
      <c r="X513" s="34"/>
      <c r="Y513" s="34"/>
      <c r="Z513" s="34"/>
      <c r="AA513" s="34"/>
      <c r="AB513" s="34"/>
      <c r="AC513" s="34"/>
      <c r="AD513" s="34"/>
      <c r="AE513" s="34"/>
      <c r="AR513" s="197" t="s">
        <v>196</v>
      </c>
      <c r="AT513" s="197" t="s">
        <v>296</v>
      </c>
      <c r="AU513" s="197" t="s">
        <v>90</v>
      </c>
      <c r="AY513" s="17" t="s">
        <v>128</v>
      </c>
      <c r="BE513" s="198">
        <f>IF(N513="základní",J513,0)</f>
        <v>0</v>
      </c>
      <c r="BF513" s="198">
        <f>IF(N513="snížená",J513,0)</f>
        <v>0</v>
      </c>
      <c r="BG513" s="198">
        <f>IF(N513="zákl. přenesená",J513,0)</f>
        <v>0</v>
      </c>
      <c r="BH513" s="198">
        <f>IF(N513="sníž. přenesená",J513,0)</f>
        <v>0</v>
      </c>
      <c r="BI513" s="198">
        <f>IF(N513="nulová",J513,0)</f>
        <v>0</v>
      </c>
      <c r="BJ513" s="17" t="s">
        <v>88</v>
      </c>
      <c r="BK513" s="198">
        <f>ROUND(I513*H513,2)</f>
        <v>0</v>
      </c>
      <c r="BL513" s="17" t="s">
        <v>135</v>
      </c>
      <c r="BM513" s="197" t="s">
        <v>470</v>
      </c>
    </row>
    <row r="514" spans="1:65" s="2" customFormat="1" ht="11.25">
      <c r="A514" s="34"/>
      <c r="B514" s="35"/>
      <c r="C514" s="36"/>
      <c r="D514" s="199" t="s">
        <v>137</v>
      </c>
      <c r="E514" s="36"/>
      <c r="F514" s="200" t="s">
        <v>469</v>
      </c>
      <c r="G514" s="36"/>
      <c r="H514" s="36"/>
      <c r="I514" s="201"/>
      <c r="J514" s="36"/>
      <c r="K514" s="36"/>
      <c r="L514" s="39"/>
      <c r="M514" s="202"/>
      <c r="N514" s="203"/>
      <c r="O514" s="71"/>
      <c r="P514" s="71"/>
      <c r="Q514" s="71"/>
      <c r="R514" s="71"/>
      <c r="S514" s="71"/>
      <c r="T514" s="72"/>
      <c r="U514" s="34"/>
      <c r="V514" s="34"/>
      <c r="W514" s="34"/>
      <c r="X514" s="34"/>
      <c r="Y514" s="34"/>
      <c r="Z514" s="34"/>
      <c r="AA514" s="34"/>
      <c r="AB514" s="34"/>
      <c r="AC514" s="34"/>
      <c r="AD514" s="34"/>
      <c r="AE514" s="34"/>
      <c r="AT514" s="17" t="s">
        <v>137</v>
      </c>
      <c r="AU514" s="17" t="s">
        <v>90</v>
      </c>
    </row>
    <row r="515" spans="1:65" s="13" customFormat="1" ht="11.25">
      <c r="B515" s="204"/>
      <c r="C515" s="205"/>
      <c r="D515" s="199" t="s">
        <v>139</v>
      </c>
      <c r="E515" s="206" t="s">
        <v>1</v>
      </c>
      <c r="F515" s="207" t="s">
        <v>424</v>
      </c>
      <c r="G515" s="205"/>
      <c r="H515" s="206" t="s">
        <v>1</v>
      </c>
      <c r="I515" s="208"/>
      <c r="J515" s="205"/>
      <c r="K515" s="205"/>
      <c r="L515" s="209"/>
      <c r="M515" s="210"/>
      <c r="N515" s="211"/>
      <c r="O515" s="211"/>
      <c r="P515" s="211"/>
      <c r="Q515" s="211"/>
      <c r="R515" s="211"/>
      <c r="S515" s="211"/>
      <c r="T515" s="212"/>
      <c r="AT515" s="213" t="s">
        <v>139</v>
      </c>
      <c r="AU515" s="213" t="s">
        <v>90</v>
      </c>
      <c r="AV515" s="13" t="s">
        <v>88</v>
      </c>
      <c r="AW515" s="13" t="s">
        <v>36</v>
      </c>
      <c r="AX515" s="13" t="s">
        <v>80</v>
      </c>
      <c r="AY515" s="213" t="s">
        <v>128</v>
      </c>
    </row>
    <row r="516" spans="1:65" s="13" customFormat="1" ht="11.25">
      <c r="B516" s="204"/>
      <c r="C516" s="205"/>
      <c r="D516" s="199" t="s">
        <v>139</v>
      </c>
      <c r="E516" s="206" t="s">
        <v>1</v>
      </c>
      <c r="F516" s="207" t="s">
        <v>143</v>
      </c>
      <c r="G516" s="205"/>
      <c r="H516" s="206" t="s">
        <v>1</v>
      </c>
      <c r="I516" s="208"/>
      <c r="J516" s="205"/>
      <c r="K516" s="205"/>
      <c r="L516" s="209"/>
      <c r="M516" s="210"/>
      <c r="N516" s="211"/>
      <c r="O516" s="211"/>
      <c r="P516" s="211"/>
      <c r="Q516" s="211"/>
      <c r="R516" s="211"/>
      <c r="S516" s="211"/>
      <c r="T516" s="212"/>
      <c r="AT516" s="213" t="s">
        <v>139</v>
      </c>
      <c r="AU516" s="213" t="s">
        <v>90</v>
      </c>
      <c r="AV516" s="13" t="s">
        <v>88</v>
      </c>
      <c r="AW516" s="13" t="s">
        <v>36</v>
      </c>
      <c r="AX516" s="13" t="s">
        <v>80</v>
      </c>
      <c r="AY516" s="213" t="s">
        <v>128</v>
      </c>
    </row>
    <row r="517" spans="1:65" s="14" customFormat="1" ht="11.25">
      <c r="B517" s="214"/>
      <c r="C517" s="215"/>
      <c r="D517" s="199" t="s">
        <v>139</v>
      </c>
      <c r="E517" s="216" t="s">
        <v>1</v>
      </c>
      <c r="F517" s="217" t="s">
        <v>90</v>
      </c>
      <c r="G517" s="215"/>
      <c r="H517" s="218">
        <v>2</v>
      </c>
      <c r="I517" s="219"/>
      <c r="J517" s="215"/>
      <c r="K517" s="215"/>
      <c r="L517" s="220"/>
      <c r="M517" s="221"/>
      <c r="N517" s="222"/>
      <c r="O517" s="222"/>
      <c r="P517" s="222"/>
      <c r="Q517" s="222"/>
      <c r="R517" s="222"/>
      <c r="S517" s="222"/>
      <c r="T517" s="223"/>
      <c r="AT517" s="224" t="s">
        <v>139</v>
      </c>
      <c r="AU517" s="224" t="s">
        <v>90</v>
      </c>
      <c r="AV517" s="14" t="s">
        <v>90</v>
      </c>
      <c r="AW517" s="14" t="s">
        <v>36</v>
      </c>
      <c r="AX517" s="14" t="s">
        <v>80</v>
      </c>
      <c r="AY517" s="224" t="s">
        <v>128</v>
      </c>
    </row>
    <row r="518" spans="1:65" s="15" customFormat="1" ht="11.25">
      <c r="B518" s="225"/>
      <c r="C518" s="226"/>
      <c r="D518" s="199" t="s">
        <v>139</v>
      </c>
      <c r="E518" s="227" t="s">
        <v>1</v>
      </c>
      <c r="F518" s="228" t="s">
        <v>147</v>
      </c>
      <c r="G518" s="226"/>
      <c r="H518" s="229">
        <v>2</v>
      </c>
      <c r="I518" s="230"/>
      <c r="J518" s="226"/>
      <c r="K518" s="226"/>
      <c r="L518" s="231"/>
      <c r="M518" s="232"/>
      <c r="N518" s="233"/>
      <c r="O518" s="233"/>
      <c r="P518" s="233"/>
      <c r="Q518" s="233"/>
      <c r="R518" s="233"/>
      <c r="S518" s="233"/>
      <c r="T518" s="234"/>
      <c r="AT518" s="235" t="s">
        <v>139</v>
      </c>
      <c r="AU518" s="235" t="s">
        <v>90</v>
      </c>
      <c r="AV518" s="15" t="s">
        <v>135</v>
      </c>
      <c r="AW518" s="15" t="s">
        <v>36</v>
      </c>
      <c r="AX518" s="15" t="s">
        <v>88</v>
      </c>
      <c r="AY518" s="235" t="s">
        <v>128</v>
      </c>
    </row>
    <row r="519" spans="1:65" s="2" customFormat="1" ht="24.2" customHeight="1">
      <c r="A519" s="34"/>
      <c r="B519" s="35"/>
      <c r="C519" s="186" t="s">
        <v>471</v>
      </c>
      <c r="D519" s="186" t="s">
        <v>130</v>
      </c>
      <c r="E519" s="187" t="s">
        <v>472</v>
      </c>
      <c r="F519" s="188" t="s">
        <v>473</v>
      </c>
      <c r="G519" s="189" t="s">
        <v>199</v>
      </c>
      <c r="H519" s="190">
        <v>1</v>
      </c>
      <c r="I519" s="191"/>
      <c r="J519" s="192">
        <f>ROUND(I519*H519,2)</f>
        <v>0</v>
      </c>
      <c r="K519" s="188" t="s">
        <v>1</v>
      </c>
      <c r="L519" s="39"/>
      <c r="M519" s="193" t="s">
        <v>1</v>
      </c>
      <c r="N519" s="194" t="s">
        <v>45</v>
      </c>
      <c r="O519" s="71"/>
      <c r="P519" s="195">
        <f>O519*H519</f>
        <v>0</v>
      </c>
      <c r="Q519" s="195">
        <v>1E-4</v>
      </c>
      <c r="R519" s="195">
        <f>Q519*H519</f>
        <v>1E-4</v>
      </c>
      <c r="S519" s="195">
        <v>0</v>
      </c>
      <c r="T519" s="196">
        <f>S519*H519</f>
        <v>0</v>
      </c>
      <c r="U519" s="34"/>
      <c r="V519" s="34"/>
      <c r="W519" s="34"/>
      <c r="X519" s="34"/>
      <c r="Y519" s="34"/>
      <c r="Z519" s="34"/>
      <c r="AA519" s="34"/>
      <c r="AB519" s="34"/>
      <c r="AC519" s="34"/>
      <c r="AD519" s="34"/>
      <c r="AE519" s="34"/>
      <c r="AR519" s="197" t="s">
        <v>135</v>
      </c>
      <c r="AT519" s="197" t="s">
        <v>130</v>
      </c>
      <c r="AU519" s="197" t="s">
        <v>90</v>
      </c>
      <c r="AY519" s="17" t="s">
        <v>128</v>
      </c>
      <c r="BE519" s="198">
        <f>IF(N519="základní",J519,0)</f>
        <v>0</v>
      </c>
      <c r="BF519" s="198">
        <f>IF(N519="snížená",J519,0)</f>
        <v>0</v>
      </c>
      <c r="BG519" s="198">
        <f>IF(N519="zákl. přenesená",J519,0)</f>
        <v>0</v>
      </c>
      <c r="BH519" s="198">
        <f>IF(N519="sníž. přenesená",J519,0)</f>
        <v>0</v>
      </c>
      <c r="BI519" s="198">
        <f>IF(N519="nulová",J519,0)</f>
        <v>0</v>
      </c>
      <c r="BJ519" s="17" t="s">
        <v>88</v>
      </c>
      <c r="BK519" s="198">
        <f>ROUND(I519*H519,2)</f>
        <v>0</v>
      </c>
      <c r="BL519" s="17" t="s">
        <v>135</v>
      </c>
      <c r="BM519" s="197" t="s">
        <v>474</v>
      </c>
    </row>
    <row r="520" spans="1:65" s="2" customFormat="1" ht="29.25">
      <c r="A520" s="34"/>
      <c r="B520" s="35"/>
      <c r="C520" s="36"/>
      <c r="D520" s="199" t="s">
        <v>137</v>
      </c>
      <c r="E520" s="36"/>
      <c r="F520" s="200" t="s">
        <v>475</v>
      </c>
      <c r="G520" s="36"/>
      <c r="H520" s="36"/>
      <c r="I520" s="201"/>
      <c r="J520" s="36"/>
      <c r="K520" s="36"/>
      <c r="L520" s="39"/>
      <c r="M520" s="202"/>
      <c r="N520" s="203"/>
      <c r="O520" s="71"/>
      <c r="P520" s="71"/>
      <c r="Q520" s="71"/>
      <c r="R520" s="71"/>
      <c r="S520" s="71"/>
      <c r="T520" s="72"/>
      <c r="U520" s="34"/>
      <c r="V520" s="34"/>
      <c r="W520" s="34"/>
      <c r="X520" s="34"/>
      <c r="Y520" s="34"/>
      <c r="Z520" s="34"/>
      <c r="AA520" s="34"/>
      <c r="AB520" s="34"/>
      <c r="AC520" s="34"/>
      <c r="AD520" s="34"/>
      <c r="AE520" s="34"/>
      <c r="AT520" s="17" t="s">
        <v>137</v>
      </c>
      <c r="AU520" s="17" t="s">
        <v>90</v>
      </c>
    </row>
    <row r="521" spans="1:65" s="13" customFormat="1" ht="11.25">
      <c r="B521" s="204"/>
      <c r="C521" s="205"/>
      <c r="D521" s="199" t="s">
        <v>139</v>
      </c>
      <c r="E521" s="206" t="s">
        <v>1</v>
      </c>
      <c r="F521" s="207" t="s">
        <v>419</v>
      </c>
      <c r="G521" s="205"/>
      <c r="H521" s="206" t="s">
        <v>1</v>
      </c>
      <c r="I521" s="208"/>
      <c r="J521" s="205"/>
      <c r="K521" s="205"/>
      <c r="L521" s="209"/>
      <c r="M521" s="210"/>
      <c r="N521" s="211"/>
      <c r="O521" s="211"/>
      <c r="P521" s="211"/>
      <c r="Q521" s="211"/>
      <c r="R521" s="211"/>
      <c r="S521" s="211"/>
      <c r="T521" s="212"/>
      <c r="AT521" s="213" t="s">
        <v>139</v>
      </c>
      <c r="AU521" s="213" t="s">
        <v>90</v>
      </c>
      <c r="AV521" s="13" t="s">
        <v>88</v>
      </c>
      <c r="AW521" s="13" t="s">
        <v>36</v>
      </c>
      <c r="AX521" s="13" t="s">
        <v>80</v>
      </c>
      <c r="AY521" s="213" t="s">
        <v>128</v>
      </c>
    </row>
    <row r="522" spans="1:65" s="13" customFormat="1" ht="11.25">
      <c r="B522" s="204"/>
      <c r="C522" s="205"/>
      <c r="D522" s="199" t="s">
        <v>139</v>
      </c>
      <c r="E522" s="206" t="s">
        <v>1</v>
      </c>
      <c r="F522" s="207" t="s">
        <v>141</v>
      </c>
      <c r="G522" s="205"/>
      <c r="H522" s="206" t="s">
        <v>1</v>
      </c>
      <c r="I522" s="208"/>
      <c r="J522" s="205"/>
      <c r="K522" s="205"/>
      <c r="L522" s="209"/>
      <c r="M522" s="210"/>
      <c r="N522" s="211"/>
      <c r="O522" s="211"/>
      <c r="P522" s="211"/>
      <c r="Q522" s="211"/>
      <c r="R522" s="211"/>
      <c r="S522" s="211"/>
      <c r="T522" s="212"/>
      <c r="AT522" s="213" t="s">
        <v>139</v>
      </c>
      <c r="AU522" s="213" t="s">
        <v>90</v>
      </c>
      <c r="AV522" s="13" t="s">
        <v>88</v>
      </c>
      <c r="AW522" s="13" t="s">
        <v>36</v>
      </c>
      <c r="AX522" s="13" t="s">
        <v>80</v>
      </c>
      <c r="AY522" s="213" t="s">
        <v>128</v>
      </c>
    </row>
    <row r="523" spans="1:65" s="14" customFormat="1" ht="11.25">
      <c r="B523" s="214"/>
      <c r="C523" s="215"/>
      <c r="D523" s="199" t="s">
        <v>139</v>
      </c>
      <c r="E523" s="216" t="s">
        <v>1</v>
      </c>
      <c r="F523" s="217" t="s">
        <v>88</v>
      </c>
      <c r="G523" s="215"/>
      <c r="H523" s="218">
        <v>1</v>
      </c>
      <c r="I523" s="219"/>
      <c r="J523" s="215"/>
      <c r="K523" s="215"/>
      <c r="L523" s="220"/>
      <c r="M523" s="221"/>
      <c r="N523" s="222"/>
      <c r="O523" s="222"/>
      <c r="P523" s="222"/>
      <c r="Q523" s="222"/>
      <c r="R523" s="222"/>
      <c r="S523" s="222"/>
      <c r="T523" s="223"/>
      <c r="AT523" s="224" t="s">
        <v>139</v>
      </c>
      <c r="AU523" s="224" t="s">
        <v>90</v>
      </c>
      <c r="AV523" s="14" t="s">
        <v>90</v>
      </c>
      <c r="AW523" s="14" t="s">
        <v>36</v>
      </c>
      <c r="AX523" s="14" t="s">
        <v>88</v>
      </c>
      <c r="AY523" s="224" t="s">
        <v>128</v>
      </c>
    </row>
    <row r="524" spans="1:65" s="2" customFormat="1" ht="16.5" customHeight="1">
      <c r="A524" s="34"/>
      <c r="B524" s="35"/>
      <c r="C524" s="236" t="s">
        <v>476</v>
      </c>
      <c r="D524" s="236" t="s">
        <v>296</v>
      </c>
      <c r="E524" s="237" t="s">
        <v>477</v>
      </c>
      <c r="F524" s="238" t="s">
        <v>478</v>
      </c>
      <c r="G524" s="239" t="s">
        <v>199</v>
      </c>
      <c r="H524" s="240">
        <v>1</v>
      </c>
      <c r="I524" s="241"/>
      <c r="J524" s="242">
        <f>ROUND(I524*H524,2)</f>
        <v>0</v>
      </c>
      <c r="K524" s="238" t="s">
        <v>1</v>
      </c>
      <c r="L524" s="243"/>
      <c r="M524" s="244" t="s">
        <v>1</v>
      </c>
      <c r="N524" s="245" t="s">
        <v>45</v>
      </c>
      <c r="O524" s="71"/>
      <c r="P524" s="195">
        <f>O524*H524</f>
        <v>0</v>
      </c>
      <c r="Q524" s="195">
        <v>2E-3</v>
      </c>
      <c r="R524" s="195">
        <f>Q524*H524</f>
        <v>2E-3</v>
      </c>
      <c r="S524" s="195">
        <v>0</v>
      </c>
      <c r="T524" s="196">
        <f>S524*H524</f>
        <v>0</v>
      </c>
      <c r="U524" s="34"/>
      <c r="V524" s="34"/>
      <c r="W524" s="34"/>
      <c r="X524" s="34"/>
      <c r="Y524" s="34"/>
      <c r="Z524" s="34"/>
      <c r="AA524" s="34"/>
      <c r="AB524" s="34"/>
      <c r="AC524" s="34"/>
      <c r="AD524" s="34"/>
      <c r="AE524" s="34"/>
      <c r="AR524" s="197" t="s">
        <v>196</v>
      </c>
      <c r="AT524" s="197" t="s">
        <v>296</v>
      </c>
      <c r="AU524" s="197" t="s">
        <v>90</v>
      </c>
      <c r="AY524" s="17" t="s">
        <v>128</v>
      </c>
      <c r="BE524" s="198">
        <f>IF(N524="základní",J524,0)</f>
        <v>0</v>
      </c>
      <c r="BF524" s="198">
        <f>IF(N524="snížená",J524,0)</f>
        <v>0</v>
      </c>
      <c r="BG524" s="198">
        <f>IF(N524="zákl. přenesená",J524,0)</f>
        <v>0</v>
      </c>
      <c r="BH524" s="198">
        <f>IF(N524="sníž. přenesená",J524,0)</f>
        <v>0</v>
      </c>
      <c r="BI524" s="198">
        <f>IF(N524="nulová",J524,0)</f>
        <v>0</v>
      </c>
      <c r="BJ524" s="17" t="s">
        <v>88</v>
      </c>
      <c r="BK524" s="198">
        <f>ROUND(I524*H524,2)</f>
        <v>0</v>
      </c>
      <c r="BL524" s="17" t="s">
        <v>135</v>
      </c>
      <c r="BM524" s="197" t="s">
        <v>479</v>
      </c>
    </row>
    <row r="525" spans="1:65" s="2" customFormat="1" ht="11.25">
      <c r="A525" s="34"/>
      <c r="B525" s="35"/>
      <c r="C525" s="36"/>
      <c r="D525" s="199" t="s">
        <v>137</v>
      </c>
      <c r="E525" s="36"/>
      <c r="F525" s="200" t="s">
        <v>480</v>
      </c>
      <c r="G525" s="36"/>
      <c r="H525" s="36"/>
      <c r="I525" s="201"/>
      <c r="J525" s="36"/>
      <c r="K525" s="36"/>
      <c r="L525" s="39"/>
      <c r="M525" s="202"/>
      <c r="N525" s="203"/>
      <c r="O525" s="71"/>
      <c r="P525" s="71"/>
      <c r="Q525" s="71"/>
      <c r="R525" s="71"/>
      <c r="S525" s="71"/>
      <c r="T525" s="72"/>
      <c r="U525" s="34"/>
      <c r="V525" s="34"/>
      <c r="W525" s="34"/>
      <c r="X525" s="34"/>
      <c r="Y525" s="34"/>
      <c r="Z525" s="34"/>
      <c r="AA525" s="34"/>
      <c r="AB525" s="34"/>
      <c r="AC525" s="34"/>
      <c r="AD525" s="34"/>
      <c r="AE525" s="34"/>
      <c r="AT525" s="17" t="s">
        <v>137</v>
      </c>
      <c r="AU525" s="17" t="s">
        <v>90</v>
      </c>
    </row>
    <row r="526" spans="1:65" s="13" customFormat="1" ht="11.25">
      <c r="B526" s="204"/>
      <c r="C526" s="205"/>
      <c r="D526" s="199" t="s">
        <v>139</v>
      </c>
      <c r="E526" s="206" t="s">
        <v>1</v>
      </c>
      <c r="F526" s="207" t="s">
        <v>419</v>
      </c>
      <c r="G526" s="205"/>
      <c r="H526" s="206" t="s">
        <v>1</v>
      </c>
      <c r="I526" s="208"/>
      <c r="J526" s="205"/>
      <c r="K526" s="205"/>
      <c r="L526" s="209"/>
      <c r="M526" s="210"/>
      <c r="N526" s="211"/>
      <c r="O526" s="211"/>
      <c r="P526" s="211"/>
      <c r="Q526" s="211"/>
      <c r="R526" s="211"/>
      <c r="S526" s="211"/>
      <c r="T526" s="212"/>
      <c r="AT526" s="213" t="s">
        <v>139</v>
      </c>
      <c r="AU526" s="213" t="s">
        <v>90</v>
      </c>
      <c r="AV526" s="13" t="s">
        <v>88</v>
      </c>
      <c r="AW526" s="13" t="s">
        <v>36</v>
      </c>
      <c r="AX526" s="13" t="s">
        <v>80</v>
      </c>
      <c r="AY526" s="213" t="s">
        <v>128</v>
      </c>
    </row>
    <row r="527" spans="1:65" s="13" customFormat="1" ht="11.25">
      <c r="B527" s="204"/>
      <c r="C527" s="205"/>
      <c r="D527" s="199" t="s">
        <v>139</v>
      </c>
      <c r="E527" s="206" t="s">
        <v>1</v>
      </c>
      <c r="F527" s="207" t="s">
        <v>141</v>
      </c>
      <c r="G527" s="205"/>
      <c r="H527" s="206" t="s">
        <v>1</v>
      </c>
      <c r="I527" s="208"/>
      <c r="J527" s="205"/>
      <c r="K527" s="205"/>
      <c r="L527" s="209"/>
      <c r="M527" s="210"/>
      <c r="N527" s="211"/>
      <c r="O527" s="211"/>
      <c r="P527" s="211"/>
      <c r="Q527" s="211"/>
      <c r="R527" s="211"/>
      <c r="S527" s="211"/>
      <c r="T527" s="212"/>
      <c r="AT527" s="213" t="s">
        <v>139</v>
      </c>
      <c r="AU527" s="213" t="s">
        <v>90</v>
      </c>
      <c r="AV527" s="13" t="s">
        <v>88</v>
      </c>
      <c r="AW527" s="13" t="s">
        <v>36</v>
      </c>
      <c r="AX527" s="13" t="s">
        <v>80</v>
      </c>
      <c r="AY527" s="213" t="s">
        <v>128</v>
      </c>
    </row>
    <row r="528" spans="1:65" s="14" customFormat="1" ht="11.25">
      <c r="B528" s="214"/>
      <c r="C528" s="215"/>
      <c r="D528" s="199" t="s">
        <v>139</v>
      </c>
      <c r="E528" s="216" t="s">
        <v>1</v>
      </c>
      <c r="F528" s="217" t="s">
        <v>88</v>
      </c>
      <c r="G528" s="215"/>
      <c r="H528" s="218">
        <v>1</v>
      </c>
      <c r="I528" s="219"/>
      <c r="J528" s="215"/>
      <c r="K528" s="215"/>
      <c r="L528" s="220"/>
      <c r="M528" s="221"/>
      <c r="N528" s="222"/>
      <c r="O528" s="222"/>
      <c r="P528" s="222"/>
      <c r="Q528" s="222"/>
      <c r="R528" s="222"/>
      <c r="S528" s="222"/>
      <c r="T528" s="223"/>
      <c r="AT528" s="224" t="s">
        <v>139</v>
      </c>
      <c r="AU528" s="224" t="s">
        <v>90</v>
      </c>
      <c r="AV528" s="14" t="s">
        <v>90</v>
      </c>
      <c r="AW528" s="14" t="s">
        <v>36</v>
      </c>
      <c r="AX528" s="14" t="s">
        <v>88</v>
      </c>
      <c r="AY528" s="224" t="s">
        <v>128</v>
      </c>
    </row>
    <row r="529" spans="1:65" s="2" customFormat="1" ht="24.2" customHeight="1">
      <c r="A529" s="34"/>
      <c r="B529" s="35"/>
      <c r="C529" s="186" t="s">
        <v>481</v>
      </c>
      <c r="D529" s="186" t="s">
        <v>130</v>
      </c>
      <c r="E529" s="187" t="s">
        <v>482</v>
      </c>
      <c r="F529" s="188" t="s">
        <v>483</v>
      </c>
      <c r="G529" s="189" t="s">
        <v>199</v>
      </c>
      <c r="H529" s="190">
        <v>2</v>
      </c>
      <c r="I529" s="191"/>
      <c r="J529" s="192">
        <f>ROUND(I529*H529,2)</f>
        <v>0</v>
      </c>
      <c r="K529" s="188" t="s">
        <v>182</v>
      </c>
      <c r="L529" s="39"/>
      <c r="M529" s="193" t="s">
        <v>1</v>
      </c>
      <c r="N529" s="194" t="s">
        <v>45</v>
      </c>
      <c r="O529" s="71"/>
      <c r="P529" s="195">
        <f>O529*H529</f>
        <v>0</v>
      </c>
      <c r="Q529" s="195">
        <v>1E-4</v>
      </c>
      <c r="R529" s="195">
        <f>Q529*H529</f>
        <v>2.0000000000000001E-4</v>
      </c>
      <c r="S529" s="195">
        <v>0</v>
      </c>
      <c r="T529" s="196">
        <f>S529*H529</f>
        <v>0</v>
      </c>
      <c r="U529" s="34"/>
      <c r="V529" s="34"/>
      <c r="W529" s="34"/>
      <c r="X529" s="34"/>
      <c r="Y529" s="34"/>
      <c r="Z529" s="34"/>
      <c r="AA529" s="34"/>
      <c r="AB529" s="34"/>
      <c r="AC529" s="34"/>
      <c r="AD529" s="34"/>
      <c r="AE529" s="34"/>
      <c r="AR529" s="197" t="s">
        <v>135</v>
      </c>
      <c r="AT529" s="197" t="s">
        <v>130</v>
      </c>
      <c r="AU529" s="197" t="s">
        <v>90</v>
      </c>
      <c r="AY529" s="17" t="s">
        <v>128</v>
      </c>
      <c r="BE529" s="198">
        <f>IF(N529="základní",J529,0)</f>
        <v>0</v>
      </c>
      <c r="BF529" s="198">
        <f>IF(N529="snížená",J529,0)</f>
        <v>0</v>
      </c>
      <c r="BG529" s="198">
        <f>IF(N529="zákl. přenesená",J529,0)</f>
        <v>0</v>
      </c>
      <c r="BH529" s="198">
        <f>IF(N529="sníž. přenesená",J529,0)</f>
        <v>0</v>
      </c>
      <c r="BI529" s="198">
        <f>IF(N529="nulová",J529,0)</f>
        <v>0</v>
      </c>
      <c r="BJ529" s="17" t="s">
        <v>88</v>
      </c>
      <c r="BK529" s="198">
        <f>ROUND(I529*H529,2)</f>
        <v>0</v>
      </c>
      <c r="BL529" s="17" t="s">
        <v>135</v>
      </c>
      <c r="BM529" s="197" t="s">
        <v>484</v>
      </c>
    </row>
    <row r="530" spans="1:65" s="2" customFormat="1" ht="19.5">
      <c r="A530" s="34"/>
      <c r="B530" s="35"/>
      <c r="C530" s="36"/>
      <c r="D530" s="199" t="s">
        <v>137</v>
      </c>
      <c r="E530" s="36"/>
      <c r="F530" s="200" t="s">
        <v>485</v>
      </c>
      <c r="G530" s="36"/>
      <c r="H530" s="36"/>
      <c r="I530" s="201"/>
      <c r="J530" s="36"/>
      <c r="K530" s="36"/>
      <c r="L530" s="39"/>
      <c r="M530" s="202"/>
      <c r="N530" s="203"/>
      <c r="O530" s="71"/>
      <c r="P530" s="71"/>
      <c r="Q530" s="71"/>
      <c r="R530" s="71"/>
      <c r="S530" s="71"/>
      <c r="T530" s="72"/>
      <c r="U530" s="34"/>
      <c r="V530" s="34"/>
      <c r="W530" s="34"/>
      <c r="X530" s="34"/>
      <c r="Y530" s="34"/>
      <c r="Z530" s="34"/>
      <c r="AA530" s="34"/>
      <c r="AB530" s="34"/>
      <c r="AC530" s="34"/>
      <c r="AD530" s="34"/>
      <c r="AE530" s="34"/>
      <c r="AT530" s="17" t="s">
        <v>137</v>
      </c>
      <c r="AU530" s="17" t="s">
        <v>90</v>
      </c>
    </row>
    <row r="531" spans="1:65" s="13" customFormat="1" ht="11.25">
      <c r="B531" s="204"/>
      <c r="C531" s="205"/>
      <c r="D531" s="199" t="s">
        <v>139</v>
      </c>
      <c r="E531" s="206" t="s">
        <v>1</v>
      </c>
      <c r="F531" s="207" t="s">
        <v>486</v>
      </c>
      <c r="G531" s="205"/>
      <c r="H531" s="206" t="s">
        <v>1</v>
      </c>
      <c r="I531" s="208"/>
      <c r="J531" s="205"/>
      <c r="K531" s="205"/>
      <c r="L531" s="209"/>
      <c r="M531" s="210"/>
      <c r="N531" s="211"/>
      <c r="O531" s="211"/>
      <c r="P531" s="211"/>
      <c r="Q531" s="211"/>
      <c r="R531" s="211"/>
      <c r="S531" s="211"/>
      <c r="T531" s="212"/>
      <c r="AT531" s="213" t="s">
        <v>139</v>
      </c>
      <c r="AU531" s="213" t="s">
        <v>90</v>
      </c>
      <c r="AV531" s="13" t="s">
        <v>88</v>
      </c>
      <c r="AW531" s="13" t="s">
        <v>36</v>
      </c>
      <c r="AX531" s="13" t="s">
        <v>80</v>
      </c>
      <c r="AY531" s="213" t="s">
        <v>128</v>
      </c>
    </row>
    <row r="532" spans="1:65" s="13" customFormat="1" ht="11.25">
      <c r="B532" s="204"/>
      <c r="C532" s="205"/>
      <c r="D532" s="199" t="s">
        <v>139</v>
      </c>
      <c r="E532" s="206" t="s">
        <v>1</v>
      </c>
      <c r="F532" s="207" t="s">
        <v>141</v>
      </c>
      <c r="G532" s="205"/>
      <c r="H532" s="206" t="s">
        <v>1</v>
      </c>
      <c r="I532" s="208"/>
      <c r="J532" s="205"/>
      <c r="K532" s="205"/>
      <c r="L532" s="209"/>
      <c r="M532" s="210"/>
      <c r="N532" s="211"/>
      <c r="O532" s="211"/>
      <c r="P532" s="211"/>
      <c r="Q532" s="211"/>
      <c r="R532" s="211"/>
      <c r="S532" s="211"/>
      <c r="T532" s="212"/>
      <c r="AT532" s="213" t="s">
        <v>139</v>
      </c>
      <c r="AU532" s="213" t="s">
        <v>90</v>
      </c>
      <c r="AV532" s="13" t="s">
        <v>88</v>
      </c>
      <c r="AW532" s="13" t="s">
        <v>36</v>
      </c>
      <c r="AX532" s="13" t="s">
        <v>80</v>
      </c>
      <c r="AY532" s="213" t="s">
        <v>128</v>
      </c>
    </row>
    <row r="533" spans="1:65" s="14" customFormat="1" ht="11.25">
      <c r="B533" s="214"/>
      <c r="C533" s="215"/>
      <c r="D533" s="199" t="s">
        <v>139</v>
      </c>
      <c r="E533" s="216" t="s">
        <v>1</v>
      </c>
      <c r="F533" s="217" t="s">
        <v>90</v>
      </c>
      <c r="G533" s="215"/>
      <c r="H533" s="218">
        <v>2</v>
      </c>
      <c r="I533" s="219"/>
      <c r="J533" s="215"/>
      <c r="K533" s="215"/>
      <c r="L533" s="220"/>
      <c r="M533" s="221"/>
      <c r="N533" s="222"/>
      <c r="O533" s="222"/>
      <c r="P533" s="222"/>
      <c r="Q533" s="222"/>
      <c r="R533" s="222"/>
      <c r="S533" s="222"/>
      <c r="T533" s="223"/>
      <c r="AT533" s="224" t="s">
        <v>139</v>
      </c>
      <c r="AU533" s="224" t="s">
        <v>90</v>
      </c>
      <c r="AV533" s="14" t="s">
        <v>90</v>
      </c>
      <c r="AW533" s="14" t="s">
        <v>36</v>
      </c>
      <c r="AX533" s="14" t="s">
        <v>80</v>
      </c>
      <c r="AY533" s="224" t="s">
        <v>128</v>
      </c>
    </row>
    <row r="534" spans="1:65" s="15" customFormat="1" ht="11.25">
      <c r="B534" s="225"/>
      <c r="C534" s="226"/>
      <c r="D534" s="199" t="s">
        <v>139</v>
      </c>
      <c r="E534" s="227" t="s">
        <v>1</v>
      </c>
      <c r="F534" s="228" t="s">
        <v>147</v>
      </c>
      <c r="G534" s="226"/>
      <c r="H534" s="229">
        <v>2</v>
      </c>
      <c r="I534" s="230"/>
      <c r="J534" s="226"/>
      <c r="K534" s="226"/>
      <c r="L534" s="231"/>
      <c r="M534" s="232"/>
      <c r="N534" s="233"/>
      <c r="O534" s="233"/>
      <c r="P534" s="233"/>
      <c r="Q534" s="233"/>
      <c r="R534" s="233"/>
      <c r="S534" s="233"/>
      <c r="T534" s="234"/>
      <c r="AT534" s="235" t="s">
        <v>139</v>
      </c>
      <c r="AU534" s="235" t="s">
        <v>90</v>
      </c>
      <c r="AV534" s="15" t="s">
        <v>135</v>
      </c>
      <c r="AW534" s="15" t="s">
        <v>36</v>
      </c>
      <c r="AX534" s="15" t="s">
        <v>88</v>
      </c>
      <c r="AY534" s="235" t="s">
        <v>128</v>
      </c>
    </row>
    <row r="535" spans="1:65" s="2" customFormat="1" ht="16.5" customHeight="1">
      <c r="A535" s="34"/>
      <c r="B535" s="35"/>
      <c r="C535" s="236" t="s">
        <v>487</v>
      </c>
      <c r="D535" s="236" t="s">
        <v>296</v>
      </c>
      <c r="E535" s="237" t="s">
        <v>488</v>
      </c>
      <c r="F535" s="238" t="s">
        <v>489</v>
      </c>
      <c r="G535" s="239" t="s">
        <v>199</v>
      </c>
      <c r="H535" s="240">
        <v>2</v>
      </c>
      <c r="I535" s="241"/>
      <c r="J535" s="242">
        <f>ROUND(I535*H535,2)</f>
        <v>0</v>
      </c>
      <c r="K535" s="238" t="s">
        <v>182</v>
      </c>
      <c r="L535" s="243"/>
      <c r="M535" s="244" t="s">
        <v>1</v>
      </c>
      <c r="N535" s="245" t="s">
        <v>45</v>
      </c>
      <c r="O535" s="71"/>
      <c r="P535" s="195">
        <f>O535*H535</f>
        <v>0</v>
      </c>
      <c r="Q535" s="195">
        <v>1.1000000000000001E-3</v>
      </c>
      <c r="R535" s="195">
        <f>Q535*H535</f>
        <v>2.2000000000000001E-3</v>
      </c>
      <c r="S535" s="195">
        <v>0</v>
      </c>
      <c r="T535" s="196">
        <f>S535*H535</f>
        <v>0</v>
      </c>
      <c r="U535" s="34"/>
      <c r="V535" s="34"/>
      <c r="W535" s="34"/>
      <c r="X535" s="34"/>
      <c r="Y535" s="34"/>
      <c r="Z535" s="34"/>
      <c r="AA535" s="34"/>
      <c r="AB535" s="34"/>
      <c r="AC535" s="34"/>
      <c r="AD535" s="34"/>
      <c r="AE535" s="34"/>
      <c r="AR535" s="197" t="s">
        <v>196</v>
      </c>
      <c r="AT535" s="197" t="s">
        <v>296</v>
      </c>
      <c r="AU535" s="197" t="s">
        <v>90</v>
      </c>
      <c r="AY535" s="17" t="s">
        <v>128</v>
      </c>
      <c r="BE535" s="198">
        <f>IF(N535="základní",J535,0)</f>
        <v>0</v>
      </c>
      <c r="BF535" s="198">
        <f>IF(N535="snížená",J535,0)</f>
        <v>0</v>
      </c>
      <c r="BG535" s="198">
        <f>IF(N535="zákl. přenesená",J535,0)</f>
        <v>0</v>
      </c>
      <c r="BH535" s="198">
        <f>IF(N535="sníž. přenesená",J535,0)</f>
        <v>0</v>
      </c>
      <c r="BI535" s="198">
        <f>IF(N535="nulová",J535,0)</f>
        <v>0</v>
      </c>
      <c r="BJ535" s="17" t="s">
        <v>88</v>
      </c>
      <c r="BK535" s="198">
        <f>ROUND(I535*H535,2)</f>
        <v>0</v>
      </c>
      <c r="BL535" s="17" t="s">
        <v>135</v>
      </c>
      <c r="BM535" s="197" t="s">
        <v>490</v>
      </c>
    </row>
    <row r="536" spans="1:65" s="2" customFormat="1" ht="11.25">
      <c r="A536" s="34"/>
      <c r="B536" s="35"/>
      <c r="C536" s="36"/>
      <c r="D536" s="199" t="s">
        <v>137</v>
      </c>
      <c r="E536" s="36"/>
      <c r="F536" s="200" t="s">
        <v>489</v>
      </c>
      <c r="G536" s="36"/>
      <c r="H536" s="36"/>
      <c r="I536" s="201"/>
      <c r="J536" s="36"/>
      <c r="K536" s="36"/>
      <c r="L536" s="39"/>
      <c r="M536" s="202"/>
      <c r="N536" s="203"/>
      <c r="O536" s="71"/>
      <c r="P536" s="71"/>
      <c r="Q536" s="71"/>
      <c r="R536" s="71"/>
      <c r="S536" s="71"/>
      <c r="T536" s="72"/>
      <c r="U536" s="34"/>
      <c r="V536" s="34"/>
      <c r="W536" s="34"/>
      <c r="X536" s="34"/>
      <c r="Y536" s="34"/>
      <c r="Z536" s="34"/>
      <c r="AA536" s="34"/>
      <c r="AB536" s="34"/>
      <c r="AC536" s="34"/>
      <c r="AD536" s="34"/>
      <c r="AE536" s="34"/>
      <c r="AT536" s="17" t="s">
        <v>137</v>
      </c>
      <c r="AU536" s="17" t="s">
        <v>90</v>
      </c>
    </row>
    <row r="537" spans="1:65" s="13" customFormat="1" ht="11.25">
      <c r="B537" s="204"/>
      <c r="C537" s="205"/>
      <c r="D537" s="199" t="s">
        <v>139</v>
      </c>
      <c r="E537" s="206" t="s">
        <v>1</v>
      </c>
      <c r="F537" s="207" t="s">
        <v>486</v>
      </c>
      <c r="G537" s="205"/>
      <c r="H537" s="206" t="s">
        <v>1</v>
      </c>
      <c r="I537" s="208"/>
      <c r="J537" s="205"/>
      <c r="K537" s="205"/>
      <c r="L537" s="209"/>
      <c r="M537" s="210"/>
      <c r="N537" s="211"/>
      <c r="O537" s="211"/>
      <c r="P537" s="211"/>
      <c r="Q537" s="211"/>
      <c r="R537" s="211"/>
      <c r="S537" s="211"/>
      <c r="T537" s="212"/>
      <c r="AT537" s="213" t="s">
        <v>139</v>
      </c>
      <c r="AU537" s="213" t="s">
        <v>90</v>
      </c>
      <c r="AV537" s="13" t="s">
        <v>88</v>
      </c>
      <c r="AW537" s="13" t="s">
        <v>36</v>
      </c>
      <c r="AX537" s="13" t="s">
        <v>80</v>
      </c>
      <c r="AY537" s="213" t="s">
        <v>128</v>
      </c>
    </row>
    <row r="538" spans="1:65" s="13" customFormat="1" ht="11.25">
      <c r="B538" s="204"/>
      <c r="C538" s="205"/>
      <c r="D538" s="199" t="s">
        <v>139</v>
      </c>
      <c r="E538" s="206" t="s">
        <v>1</v>
      </c>
      <c r="F538" s="207" t="s">
        <v>141</v>
      </c>
      <c r="G538" s="205"/>
      <c r="H538" s="206" t="s">
        <v>1</v>
      </c>
      <c r="I538" s="208"/>
      <c r="J538" s="205"/>
      <c r="K538" s="205"/>
      <c r="L538" s="209"/>
      <c r="M538" s="210"/>
      <c r="N538" s="211"/>
      <c r="O538" s="211"/>
      <c r="P538" s="211"/>
      <c r="Q538" s="211"/>
      <c r="R538" s="211"/>
      <c r="S538" s="211"/>
      <c r="T538" s="212"/>
      <c r="AT538" s="213" t="s">
        <v>139</v>
      </c>
      <c r="AU538" s="213" t="s">
        <v>90</v>
      </c>
      <c r="AV538" s="13" t="s">
        <v>88</v>
      </c>
      <c r="AW538" s="13" t="s">
        <v>36</v>
      </c>
      <c r="AX538" s="13" t="s">
        <v>80</v>
      </c>
      <c r="AY538" s="213" t="s">
        <v>128</v>
      </c>
    </row>
    <row r="539" spans="1:65" s="14" customFormat="1" ht="11.25">
      <c r="B539" s="214"/>
      <c r="C539" s="215"/>
      <c r="D539" s="199" t="s">
        <v>139</v>
      </c>
      <c r="E539" s="216" t="s">
        <v>1</v>
      </c>
      <c r="F539" s="217" t="s">
        <v>90</v>
      </c>
      <c r="G539" s="215"/>
      <c r="H539" s="218">
        <v>2</v>
      </c>
      <c r="I539" s="219"/>
      <c r="J539" s="215"/>
      <c r="K539" s="215"/>
      <c r="L539" s="220"/>
      <c r="M539" s="221"/>
      <c r="N539" s="222"/>
      <c r="O539" s="222"/>
      <c r="P539" s="222"/>
      <c r="Q539" s="222"/>
      <c r="R539" s="222"/>
      <c r="S539" s="222"/>
      <c r="T539" s="223"/>
      <c r="AT539" s="224" t="s">
        <v>139</v>
      </c>
      <c r="AU539" s="224" t="s">
        <v>90</v>
      </c>
      <c r="AV539" s="14" t="s">
        <v>90</v>
      </c>
      <c r="AW539" s="14" t="s">
        <v>36</v>
      </c>
      <c r="AX539" s="14" t="s">
        <v>80</v>
      </c>
      <c r="AY539" s="224" t="s">
        <v>128</v>
      </c>
    </row>
    <row r="540" spans="1:65" s="15" customFormat="1" ht="11.25">
      <c r="B540" s="225"/>
      <c r="C540" s="226"/>
      <c r="D540" s="199" t="s">
        <v>139</v>
      </c>
      <c r="E540" s="227" t="s">
        <v>1</v>
      </c>
      <c r="F540" s="228" t="s">
        <v>147</v>
      </c>
      <c r="G540" s="226"/>
      <c r="H540" s="229">
        <v>2</v>
      </c>
      <c r="I540" s="230"/>
      <c r="J540" s="226"/>
      <c r="K540" s="226"/>
      <c r="L540" s="231"/>
      <c r="M540" s="232"/>
      <c r="N540" s="233"/>
      <c r="O540" s="233"/>
      <c r="P540" s="233"/>
      <c r="Q540" s="233"/>
      <c r="R540" s="233"/>
      <c r="S540" s="233"/>
      <c r="T540" s="234"/>
      <c r="AT540" s="235" t="s">
        <v>139</v>
      </c>
      <c r="AU540" s="235" t="s">
        <v>90</v>
      </c>
      <c r="AV540" s="15" t="s">
        <v>135</v>
      </c>
      <c r="AW540" s="15" t="s">
        <v>36</v>
      </c>
      <c r="AX540" s="15" t="s">
        <v>88</v>
      </c>
      <c r="AY540" s="235" t="s">
        <v>128</v>
      </c>
    </row>
    <row r="541" spans="1:65" s="2" customFormat="1" ht="33" customHeight="1">
      <c r="A541" s="34"/>
      <c r="B541" s="35"/>
      <c r="C541" s="186" t="s">
        <v>491</v>
      </c>
      <c r="D541" s="186" t="s">
        <v>130</v>
      </c>
      <c r="E541" s="187" t="s">
        <v>492</v>
      </c>
      <c r="F541" s="188" t="s">
        <v>493</v>
      </c>
      <c r="G541" s="189" t="s">
        <v>199</v>
      </c>
      <c r="H541" s="190">
        <v>2</v>
      </c>
      <c r="I541" s="191"/>
      <c r="J541" s="192">
        <f>ROUND(I541*H541,2)</f>
        <v>0</v>
      </c>
      <c r="K541" s="188" t="s">
        <v>134</v>
      </c>
      <c r="L541" s="39"/>
      <c r="M541" s="193" t="s">
        <v>1</v>
      </c>
      <c r="N541" s="194" t="s">
        <v>45</v>
      </c>
      <c r="O541" s="71"/>
      <c r="P541" s="195">
        <f>O541*H541</f>
        <v>0</v>
      </c>
      <c r="Q541" s="195">
        <v>3.0000000000000001E-5</v>
      </c>
      <c r="R541" s="195">
        <f>Q541*H541</f>
        <v>6.0000000000000002E-5</v>
      </c>
      <c r="S541" s="195">
        <v>0</v>
      </c>
      <c r="T541" s="196">
        <f>S541*H541</f>
        <v>0</v>
      </c>
      <c r="U541" s="34"/>
      <c r="V541" s="34"/>
      <c r="W541" s="34"/>
      <c r="X541" s="34"/>
      <c r="Y541" s="34"/>
      <c r="Z541" s="34"/>
      <c r="AA541" s="34"/>
      <c r="AB541" s="34"/>
      <c r="AC541" s="34"/>
      <c r="AD541" s="34"/>
      <c r="AE541" s="34"/>
      <c r="AR541" s="197" t="s">
        <v>135</v>
      </c>
      <c r="AT541" s="197" t="s">
        <v>130</v>
      </c>
      <c r="AU541" s="197" t="s">
        <v>90</v>
      </c>
      <c r="AY541" s="17" t="s">
        <v>128</v>
      </c>
      <c r="BE541" s="198">
        <f>IF(N541="základní",J541,0)</f>
        <v>0</v>
      </c>
      <c r="BF541" s="198">
        <f>IF(N541="snížená",J541,0)</f>
        <v>0</v>
      </c>
      <c r="BG541" s="198">
        <f>IF(N541="zákl. přenesená",J541,0)</f>
        <v>0</v>
      </c>
      <c r="BH541" s="198">
        <f>IF(N541="sníž. přenesená",J541,0)</f>
        <v>0</v>
      </c>
      <c r="BI541" s="198">
        <f>IF(N541="nulová",J541,0)</f>
        <v>0</v>
      </c>
      <c r="BJ541" s="17" t="s">
        <v>88</v>
      </c>
      <c r="BK541" s="198">
        <f>ROUND(I541*H541,2)</f>
        <v>0</v>
      </c>
      <c r="BL541" s="17" t="s">
        <v>135</v>
      </c>
      <c r="BM541" s="197" t="s">
        <v>494</v>
      </c>
    </row>
    <row r="542" spans="1:65" s="2" customFormat="1" ht="19.5">
      <c r="A542" s="34"/>
      <c r="B542" s="35"/>
      <c r="C542" s="36"/>
      <c r="D542" s="199" t="s">
        <v>137</v>
      </c>
      <c r="E542" s="36"/>
      <c r="F542" s="200" t="s">
        <v>495</v>
      </c>
      <c r="G542" s="36"/>
      <c r="H542" s="36"/>
      <c r="I542" s="201"/>
      <c r="J542" s="36"/>
      <c r="K542" s="36"/>
      <c r="L542" s="39"/>
      <c r="M542" s="202"/>
      <c r="N542" s="203"/>
      <c r="O542" s="71"/>
      <c r="P542" s="71"/>
      <c r="Q542" s="71"/>
      <c r="R542" s="71"/>
      <c r="S542" s="71"/>
      <c r="T542" s="72"/>
      <c r="U542" s="34"/>
      <c r="V542" s="34"/>
      <c r="W542" s="34"/>
      <c r="X542" s="34"/>
      <c r="Y542" s="34"/>
      <c r="Z542" s="34"/>
      <c r="AA542" s="34"/>
      <c r="AB542" s="34"/>
      <c r="AC542" s="34"/>
      <c r="AD542" s="34"/>
      <c r="AE542" s="34"/>
      <c r="AT542" s="17" t="s">
        <v>137</v>
      </c>
      <c r="AU542" s="17" t="s">
        <v>90</v>
      </c>
    </row>
    <row r="543" spans="1:65" s="13" customFormat="1" ht="11.25">
      <c r="B543" s="204"/>
      <c r="C543" s="205"/>
      <c r="D543" s="199" t="s">
        <v>139</v>
      </c>
      <c r="E543" s="206" t="s">
        <v>1</v>
      </c>
      <c r="F543" s="207" t="s">
        <v>419</v>
      </c>
      <c r="G543" s="205"/>
      <c r="H543" s="206" t="s">
        <v>1</v>
      </c>
      <c r="I543" s="208"/>
      <c r="J543" s="205"/>
      <c r="K543" s="205"/>
      <c r="L543" s="209"/>
      <c r="M543" s="210"/>
      <c r="N543" s="211"/>
      <c r="O543" s="211"/>
      <c r="P543" s="211"/>
      <c r="Q543" s="211"/>
      <c r="R543" s="211"/>
      <c r="S543" s="211"/>
      <c r="T543" s="212"/>
      <c r="AT543" s="213" t="s">
        <v>139</v>
      </c>
      <c r="AU543" s="213" t="s">
        <v>90</v>
      </c>
      <c r="AV543" s="13" t="s">
        <v>88</v>
      </c>
      <c r="AW543" s="13" t="s">
        <v>36</v>
      </c>
      <c r="AX543" s="13" t="s">
        <v>80</v>
      </c>
      <c r="AY543" s="213" t="s">
        <v>128</v>
      </c>
    </row>
    <row r="544" spans="1:65" s="13" customFormat="1" ht="11.25">
      <c r="B544" s="204"/>
      <c r="C544" s="205"/>
      <c r="D544" s="199" t="s">
        <v>139</v>
      </c>
      <c r="E544" s="206" t="s">
        <v>1</v>
      </c>
      <c r="F544" s="207" t="s">
        <v>141</v>
      </c>
      <c r="G544" s="205"/>
      <c r="H544" s="206" t="s">
        <v>1</v>
      </c>
      <c r="I544" s="208"/>
      <c r="J544" s="205"/>
      <c r="K544" s="205"/>
      <c r="L544" s="209"/>
      <c r="M544" s="210"/>
      <c r="N544" s="211"/>
      <c r="O544" s="211"/>
      <c r="P544" s="211"/>
      <c r="Q544" s="211"/>
      <c r="R544" s="211"/>
      <c r="S544" s="211"/>
      <c r="T544" s="212"/>
      <c r="AT544" s="213" t="s">
        <v>139</v>
      </c>
      <c r="AU544" s="213" t="s">
        <v>90</v>
      </c>
      <c r="AV544" s="13" t="s">
        <v>88</v>
      </c>
      <c r="AW544" s="13" t="s">
        <v>36</v>
      </c>
      <c r="AX544" s="13" t="s">
        <v>80</v>
      </c>
      <c r="AY544" s="213" t="s">
        <v>128</v>
      </c>
    </row>
    <row r="545" spans="1:65" s="14" customFormat="1" ht="11.25">
      <c r="B545" s="214"/>
      <c r="C545" s="215"/>
      <c r="D545" s="199" t="s">
        <v>139</v>
      </c>
      <c r="E545" s="216" t="s">
        <v>1</v>
      </c>
      <c r="F545" s="217" t="s">
        <v>90</v>
      </c>
      <c r="G545" s="215"/>
      <c r="H545" s="218">
        <v>2</v>
      </c>
      <c r="I545" s="219"/>
      <c r="J545" s="215"/>
      <c r="K545" s="215"/>
      <c r="L545" s="220"/>
      <c r="M545" s="221"/>
      <c r="N545" s="222"/>
      <c r="O545" s="222"/>
      <c r="P545" s="222"/>
      <c r="Q545" s="222"/>
      <c r="R545" s="222"/>
      <c r="S545" s="222"/>
      <c r="T545" s="223"/>
      <c r="AT545" s="224" t="s">
        <v>139</v>
      </c>
      <c r="AU545" s="224" t="s">
        <v>90</v>
      </c>
      <c r="AV545" s="14" t="s">
        <v>90</v>
      </c>
      <c r="AW545" s="14" t="s">
        <v>36</v>
      </c>
      <c r="AX545" s="14" t="s">
        <v>80</v>
      </c>
      <c r="AY545" s="224" t="s">
        <v>128</v>
      </c>
    </row>
    <row r="546" spans="1:65" s="15" customFormat="1" ht="11.25">
      <c r="B546" s="225"/>
      <c r="C546" s="226"/>
      <c r="D546" s="199" t="s">
        <v>139</v>
      </c>
      <c r="E546" s="227" t="s">
        <v>1</v>
      </c>
      <c r="F546" s="228" t="s">
        <v>147</v>
      </c>
      <c r="G546" s="226"/>
      <c r="H546" s="229">
        <v>2</v>
      </c>
      <c r="I546" s="230"/>
      <c r="J546" s="226"/>
      <c r="K546" s="226"/>
      <c r="L546" s="231"/>
      <c r="M546" s="232"/>
      <c r="N546" s="233"/>
      <c r="O546" s="233"/>
      <c r="P546" s="233"/>
      <c r="Q546" s="233"/>
      <c r="R546" s="233"/>
      <c r="S546" s="233"/>
      <c r="T546" s="234"/>
      <c r="AT546" s="235" t="s">
        <v>139</v>
      </c>
      <c r="AU546" s="235" t="s">
        <v>90</v>
      </c>
      <c r="AV546" s="15" t="s">
        <v>135</v>
      </c>
      <c r="AW546" s="15" t="s">
        <v>36</v>
      </c>
      <c r="AX546" s="15" t="s">
        <v>88</v>
      </c>
      <c r="AY546" s="235" t="s">
        <v>128</v>
      </c>
    </row>
    <row r="547" spans="1:65" s="2" customFormat="1" ht="24.2" customHeight="1">
      <c r="A547" s="34"/>
      <c r="B547" s="35"/>
      <c r="C547" s="236" t="s">
        <v>496</v>
      </c>
      <c r="D547" s="236" t="s">
        <v>296</v>
      </c>
      <c r="E547" s="237" t="s">
        <v>497</v>
      </c>
      <c r="F547" s="238" t="s">
        <v>498</v>
      </c>
      <c r="G547" s="239" t="s">
        <v>199</v>
      </c>
      <c r="H547" s="240">
        <v>2</v>
      </c>
      <c r="I547" s="241"/>
      <c r="J547" s="242">
        <f>ROUND(I547*H547,2)</f>
        <v>0</v>
      </c>
      <c r="K547" s="238" t="s">
        <v>1</v>
      </c>
      <c r="L547" s="243"/>
      <c r="M547" s="244" t="s">
        <v>1</v>
      </c>
      <c r="N547" s="245" t="s">
        <v>45</v>
      </c>
      <c r="O547" s="71"/>
      <c r="P547" s="195">
        <f>O547*H547</f>
        <v>0</v>
      </c>
      <c r="Q547" s="195">
        <v>1.8499999999999999E-2</v>
      </c>
      <c r="R547" s="195">
        <f>Q547*H547</f>
        <v>3.6999999999999998E-2</v>
      </c>
      <c r="S547" s="195">
        <v>0</v>
      </c>
      <c r="T547" s="196">
        <f>S547*H547</f>
        <v>0</v>
      </c>
      <c r="U547" s="34"/>
      <c r="V547" s="34"/>
      <c r="W547" s="34"/>
      <c r="X547" s="34"/>
      <c r="Y547" s="34"/>
      <c r="Z547" s="34"/>
      <c r="AA547" s="34"/>
      <c r="AB547" s="34"/>
      <c r="AC547" s="34"/>
      <c r="AD547" s="34"/>
      <c r="AE547" s="34"/>
      <c r="AR547" s="197" t="s">
        <v>196</v>
      </c>
      <c r="AT547" s="197" t="s">
        <v>296</v>
      </c>
      <c r="AU547" s="197" t="s">
        <v>90</v>
      </c>
      <c r="AY547" s="17" t="s">
        <v>128</v>
      </c>
      <c r="BE547" s="198">
        <f>IF(N547="základní",J547,0)</f>
        <v>0</v>
      </c>
      <c r="BF547" s="198">
        <f>IF(N547="snížená",J547,0)</f>
        <v>0</v>
      </c>
      <c r="BG547" s="198">
        <f>IF(N547="zákl. přenesená",J547,0)</f>
        <v>0</v>
      </c>
      <c r="BH547" s="198">
        <f>IF(N547="sníž. přenesená",J547,0)</f>
        <v>0</v>
      </c>
      <c r="BI547" s="198">
        <f>IF(N547="nulová",J547,0)</f>
        <v>0</v>
      </c>
      <c r="BJ547" s="17" t="s">
        <v>88</v>
      </c>
      <c r="BK547" s="198">
        <f>ROUND(I547*H547,2)</f>
        <v>0</v>
      </c>
      <c r="BL547" s="17" t="s">
        <v>135</v>
      </c>
      <c r="BM547" s="197" t="s">
        <v>499</v>
      </c>
    </row>
    <row r="548" spans="1:65" s="2" customFormat="1" ht="19.5">
      <c r="A548" s="34"/>
      <c r="B548" s="35"/>
      <c r="C548" s="36"/>
      <c r="D548" s="199" t="s">
        <v>137</v>
      </c>
      <c r="E548" s="36"/>
      <c r="F548" s="200" t="s">
        <v>498</v>
      </c>
      <c r="G548" s="36"/>
      <c r="H548" s="36"/>
      <c r="I548" s="201"/>
      <c r="J548" s="36"/>
      <c r="K548" s="36"/>
      <c r="L548" s="39"/>
      <c r="M548" s="202"/>
      <c r="N548" s="203"/>
      <c r="O548" s="71"/>
      <c r="P548" s="71"/>
      <c r="Q548" s="71"/>
      <c r="R548" s="71"/>
      <c r="S548" s="71"/>
      <c r="T548" s="72"/>
      <c r="U548" s="34"/>
      <c r="V548" s="34"/>
      <c r="W548" s="34"/>
      <c r="X548" s="34"/>
      <c r="Y548" s="34"/>
      <c r="Z548" s="34"/>
      <c r="AA548" s="34"/>
      <c r="AB548" s="34"/>
      <c r="AC548" s="34"/>
      <c r="AD548" s="34"/>
      <c r="AE548" s="34"/>
      <c r="AT548" s="17" t="s">
        <v>137</v>
      </c>
      <c r="AU548" s="17" t="s">
        <v>90</v>
      </c>
    </row>
    <row r="549" spans="1:65" s="13" customFormat="1" ht="11.25">
      <c r="B549" s="204"/>
      <c r="C549" s="205"/>
      <c r="D549" s="199" t="s">
        <v>139</v>
      </c>
      <c r="E549" s="206" t="s">
        <v>1</v>
      </c>
      <c r="F549" s="207" t="s">
        <v>500</v>
      </c>
      <c r="G549" s="205"/>
      <c r="H549" s="206" t="s">
        <v>1</v>
      </c>
      <c r="I549" s="208"/>
      <c r="J549" s="205"/>
      <c r="K549" s="205"/>
      <c r="L549" s="209"/>
      <c r="M549" s="210"/>
      <c r="N549" s="211"/>
      <c r="O549" s="211"/>
      <c r="P549" s="211"/>
      <c r="Q549" s="211"/>
      <c r="R549" s="211"/>
      <c r="S549" s="211"/>
      <c r="T549" s="212"/>
      <c r="AT549" s="213" t="s">
        <v>139</v>
      </c>
      <c r="AU549" s="213" t="s">
        <v>90</v>
      </c>
      <c r="AV549" s="13" t="s">
        <v>88</v>
      </c>
      <c r="AW549" s="13" t="s">
        <v>36</v>
      </c>
      <c r="AX549" s="13" t="s">
        <v>80</v>
      </c>
      <c r="AY549" s="213" t="s">
        <v>128</v>
      </c>
    </row>
    <row r="550" spans="1:65" s="13" customFormat="1" ht="11.25">
      <c r="B550" s="204"/>
      <c r="C550" s="205"/>
      <c r="D550" s="199" t="s">
        <v>139</v>
      </c>
      <c r="E550" s="206" t="s">
        <v>1</v>
      </c>
      <c r="F550" s="207" t="s">
        <v>141</v>
      </c>
      <c r="G550" s="205"/>
      <c r="H550" s="206" t="s">
        <v>1</v>
      </c>
      <c r="I550" s="208"/>
      <c r="J550" s="205"/>
      <c r="K550" s="205"/>
      <c r="L550" s="209"/>
      <c r="M550" s="210"/>
      <c r="N550" s="211"/>
      <c r="O550" s="211"/>
      <c r="P550" s="211"/>
      <c r="Q550" s="211"/>
      <c r="R550" s="211"/>
      <c r="S550" s="211"/>
      <c r="T550" s="212"/>
      <c r="AT550" s="213" t="s">
        <v>139</v>
      </c>
      <c r="AU550" s="213" t="s">
        <v>90</v>
      </c>
      <c r="AV550" s="13" t="s">
        <v>88</v>
      </c>
      <c r="AW550" s="13" t="s">
        <v>36</v>
      </c>
      <c r="AX550" s="13" t="s">
        <v>80</v>
      </c>
      <c r="AY550" s="213" t="s">
        <v>128</v>
      </c>
    </row>
    <row r="551" spans="1:65" s="14" customFormat="1" ht="11.25">
      <c r="B551" s="214"/>
      <c r="C551" s="215"/>
      <c r="D551" s="199" t="s">
        <v>139</v>
      </c>
      <c r="E551" s="216" t="s">
        <v>1</v>
      </c>
      <c r="F551" s="217" t="s">
        <v>90</v>
      </c>
      <c r="G551" s="215"/>
      <c r="H551" s="218">
        <v>2</v>
      </c>
      <c r="I551" s="219"/>
      <c r="J551" s="215"/>
      <c r="K551" s="215"/>
      <c r="L551" s="220"/>
      <c r="M551" s="221"/>
      <c r="N551" s="222"/>
      <c r="O551" s="222"/>
      <c r="P551" s="222"/>
      <c r="Q551" s="222"/>
      <c r="R551" s="222"/>
      <c r="S551" s="222"/>
      <c r="T551" s="223"/>
      <c r="AT551" s="224" t="s">
        <v>139</v>
      </c>
      <c r="AU551" s="224" t="s">
        <v>90</v>
      </c>
      <c r="AV551" s="14" t="s">
        <v>90</v>
      </c>
      <c r="AW551" s="14" t="s">
        <v>36</v>
      </c>
      <c r="AX551" s="14" t="s">
        <v>80</v>
      </c>
      <c r="AY551" s="224" t="s">
        <v>128</v>
      </c>
    </row>
    <row r="552" spans="1:65" s="15" customFormat="1" ht="11.25">
      <c r="B552" s="225"/>
      <c r="C552" s="226"/>
      <c r="D552" s="199" t="s">
        <v>139</v>
      </c>
      <c r="E552" s="227" t="s">
        <v>1</v>
      </c>
      <c r="F552" s="228" t="s">
        <v>147</v>
      </c>
      <c r="G552" s="226"/>
      <c r="H552" s="229">
        <v>2</v>
      </c>
      <c r="I552" s="230"/>
      <c r="J552" s="226"/>
      <c r="K552" s="226"/>
      <c r="L552" s="231"/>
      <c r="M552" s="232"/>
      <c r="N552" s="233"/>
      <c r="O552" s="233"/>
      <c r="P552" s="233"/>
      <c r="Q552" s="233"/>
      <c r="R552" s="233"/>
      <c r="S552" s="233"/>
      <c r="T552" s="234"/>
      <c r="AT552" s="235" t="s">
        <v>139</v>
      </c>
      <c r="AU552" s="235" t="s">
        <v>90</v>
      </c>
      <c r="AV552" s="15" t="s">
        <v>135</v>
      </c>
      <c r="AW552" s="15" t="s">
        <v>36</v>
      </c>
      <c r="AX552" s="15" t="s">
        <v>88</v>
      </c>
      <c r="AY552" s="235" t="s">
        <v>128</v>
      </c>
    </row>
    <row r="553" spans="1:65" s="2" customFormat="1" ht="24.2" customHeight="1">
      <c r="A553" s="34"/>
      <c r="B553" s="35"/>
      <c r="C553" s="186" t="s">
        <v>501</v>
      </c>
      <c r="D553" s="186" t="s">
        <v>130</v>
      </c>
      <c r="E553" s="187" t="s">
        <v>502</v>
      </c>
      <c r="F553" s="188" t="s">
        <v>503</v>
      </c>
      <c r="G553" s="189" t="s">
        <v>504</v>
      </c>
      <c r="H553" s="190">
        <v>1</v>
      </c>
      <c r="I553" s="191"/>
      <c r="J553" s="192">
        <f>ROUND(I553*H553,2)</f>
        <v>0</v>
      </c>
      <c r="K553" s="188" t="s">
        <v>1</v>
      </c>
      <c r="L553" s="39"/>
      <c r="M553" s="193" t="s">
        <v>1</v>
      </c>
      <c r="N553" s="194" t="s">
        <v>45</v>
      </c>
      <c r="O553" s="71"/>
      <c r="P553" s="195">
        <f>O553*H553</f>
        <v>0</v>
      </c>
      <c r="Q553" s="195">
        <v>2.5000000000000001E-4</v>
      </c>
      <c r="R553" s="195">
        <f>Q553*H553</f>
        <v>2.5000000000000001E-4</v>
      </c>
      <c r="S553" s="195">
        <v>0</v>
      </c>
      <c r="T553" s="196">
        <f>S553*H553</f>
        <v>0</v>
      </c>
      <c r="U553" s="34"/>
      <c r="V553" s="34"/>
      <c r="W553" s="34"/>
      <c r="X553" s="34"/>
      <c r="Y553" s="34"/>
      <c r="Z553" s="34"/>
      <c r="AA553" s="34"/>
      <c r="AB553" s="34"/>
      <c r="AC553" s="34"/>
      <c r="AD553" s="34"/>
      <c r="AE553" s="34"/>
      <c r="AR553" s="197" t="s">
        <v>135</v>
      </c>
      <c r="AT553" s="197" t="s">
        <v>130</v>
      </c>
      <c r="AU553" s="197" t="s">
        <v>90</v>
      </c>
      <c r="AY553" s="17" t="s">
        <v>128</v>
      </c>
      <c r="BE553" s="198">
        <f>IF(N553="základní",J553,0)</f>
        <v>0</v>
      </c>
      <c r="BF553" s="198">
        <f>IF(N553="snížená",J553,0)</f>
        <v>0</v>
      </c>
      <c r="BG553" s="198">
        <f>IF(N553="zákl. přenesená",J553,0)</f>
        <v>0</v>
      </c>
      <c r="BH553" s="198">
        <f>IF(N553="sníž. přenesená",J553,0)</f>
        <v>0</v>
      </c>
      <c r="BI553" s="198">
        <f>IF(N553="nulová",J553,0)</f>
        <v>0</v>
      </c>
      <c r="BJ553" s="17" t="s">
        <v>88</v>
      </c>
      <c r="BK553" s="198">
        <f>ROUND(I553*H553,2)</f>
        <v>0</v>
      </c>
      <c r="BL553" s="17" t="s">
        <v>135</v>
      </c>
      <c r="BM553" s="197" t="s">
        <v>505</v>
      </c>
    </row>
    <row r="554" spans="1:65" s="2" customFormat="1" ht="19.5">
      <c r="A554" s="34"/>
      <c r="B554" s="35"/>
      <c r="C554" s="36"/>
      <c r="D554" s="199" t="s">
        <v>137</v>
      </c>
      <c r="E554" s="36"/>
      <c r="F554" s="200" t="s">
        <v>503</v>
      </c>
      <c r="G554" s="36"/>
      <c r="H554" s="36"/>
      <c r="I554" s="201"/>
      <c r="J554" s="36"/>
      <c r="K554" s="36"/>
      <c r="L554" s="39"/>
      <c r="M554" s="202"/>
      <c r="N554" s="203"/>
      <c r="O554" s="71"/>
      <c r="P554" s="71"/>
      <c r="Q554" s="71"/>
      <c r="R554" s="71"/>
      <c r="S554" s="71"/>
      <c r="T554" s="72"/>
      <c r="U554" s="34"/>
      <c r="V554" s="34"/>
      <c r="W554" s="34"/>
      <c r="X554" s="34"/>
      <c r="Y554" s="34"/>
      <c r="Z554" s="34"/>
      <c r="AA554" s="34"/>
      <c r="AB554" s="34"/>
      <c r="AC554" s="34"/>
      <c r="AD554" s="34"/>
      <c r="AE554" s="34"/>
      <c r="AT554" s="17" t="s">
        <v>137</v>
      </c>
      <c r="AU554" s="17" t="s">
        <v>90</v>
      </c>
    </row>
    <row r="555" spans="1:65" s="13" customFormat="1" ht="11.25">
      <c r="B555" s="204"/>
      <c r="C555" s="205"/>
      <c r="D555" s="199" t="s">
        <v>139</v>
      </c>
      <c r="E555" s="206" t="s">
        <v>1</v>
      </c>
      <c r="F555" s="207" t="s">
        <v>185</v>
      </c>
      <c r="G555" s="205"/>
      <c r="H555" s="206" t="s">
        <v>1</v>
      </c>
      <c r="I555" s="208"/>
      <c r="J555" s="205"/>
      <c r="K555" s="205"/>
      <c r="L555" s="209"/>
      <c r="M555" s="210"/>
      <c r="N555" s="211"/>
      <c r="O555" s="211"/>
      <c r="P555" s="211"/>
      <c r="Q555" s="211"/>
      <c r="R555" s="211"/>
      <c r="S555" s="211"/>
      <c r="T555" s="212"/>
      <c r="AT555" s="213" t="s">
        <v>139</v>
      </c>
      <c r="AU555" s="213" t="s">
        <v>90</v>
      </c>
      <c r="AV555" s="13" t="s">
        <v>88</v>
      </c>
      <c r="AW555" s="13" t="s">
        <v>36</v>
      </c>
      <c r="AX555" s="13" t="s">
        <v>80</v>
      </c>
      <c r="AY555" s="213" t="s">
        <v>128</v>
      </c>
    </row>
    <row r="556" spans="1:65" s="13" customFormat="1" ht="11.25">
      <c r="B556" s="204"/>
      <c r="C556" s="205"/>
      <c r="D556" s="199" t="s">
        <v>139</v>
      </c>
      <c r="E556" s="206" t="s">
        <v>1</v>
      </c>
      <c r="F556" s="207" t="s">
        <v>141</v>
      </c>
      <c r="G556" s="205"/>
      <c r="H556" s="206" t="s">
        <v>1</v>
      </c>
      <c r="I556" s="208"/>
      <c r="J556" s="205"/>
      <c r="K556" s="205"/>
      <c r="L556" s="209"/>
      <c r="M556" s="210"/>
      <c r="N556" s="211"/>
      <c r="O556" s="211"/>
      <c r="P556" s="211"/>
      <c r="Q556" s="211"/>
      <c r="R556" s="211"/>
      <c r="S556" s="211"/>
      <c r="T556" s="212"/>
      <c r="AT556" s="213" t="s">
        <v>139</v>
      </c>
      <c r="AU556" s="213" t="s">
        <v>90</v>
      </c>
      <c r="AV556" s="13" t="s">
        <v>88</v>
      </c>
      <c r="AW556" s="13" t="s">
        <v>36</v>
      </c>
      <c r="AX556" s="13" t="s">
        <v>80</v>
      </c>
      <c r="AY556" s="213" t="s">
        <v>128</v>
      </c>
    </row>
    <row r="557" spans="1:65" s="14" customFormat="1" ht="11.25">
      <c r="B557" s="214"/>
      <c r="C557" s="215"/>
      <c r="D557" s="199" t="s">
        <v>139</v>
      </c>
      <c r="E557" s="216" t="s">
        <v>1</v>
      </c>
      <c r="F557" s="217" t="s">
        <v>88</v>
      </c>
      <c r="G557" s="215"/>
      <c r="H557" s="218">
        <v>1</v>
      </c>
      <c r="I557" s="219"/>
      <c r="J557" s="215"/>
      <c r="K557" s="215"/>
      <c r="L557" s="220"/>
      <c r="M557" s="221"/>
      <c r="N557" s="222"/>
      <c r="O557" s="222"/>
      <c r="P557" s="222"/>
      <c r="Q557" s="222"/>
      <c r="R557" s="222"/>
      <c r="S557" s="222"/>
      <c r="T557" s="223"/>
      <c r="AT557" s="224" t="s">
        <v>139</v>
      </c>
      <c r="AU557" s="224" t="s">
        <v>90</v>
      </c>
      <c r="AV557" s="14" t="s">
        <v>90</v>
      </c>
      <c r="AW557" s="14" t="s">
        <v>36</v>
      </c>
      <c r="AX557" s="14" t="s">
        <v>80</v>
      </c>
      <c r="AY557" s="224" t="s">
        <v>128</v>
      </c>
    </row>
    <row r="558" spans="1:65" s="15" customFormat="1" ht="11.25">
      <c r="B558" s="225"/>
      <c r="C558" s="226"/>
      <c r="D558" s="199" t="s">
        <v>139</v>
      </c>
      <c r="E558" s="227" t="s">
        <v>1</v>
      </c>
      <c r="F558" s="228" t="s">
        <v>147</v>
      </c>
      <c r="G558" s="226"/>
      <c r="H558" s="229">
        <v>1</v>
      </c>
      <c r="I558" s="230"/>
      <c r="J558" s="226"/>
      <c r="K558" s="226"/>
      <c r="L558" s="231"/>
      <c r="M558" s="232"/>
      <c r="N558" s="233"/>
      <c r="O558" s="233"/>
      <c r="P558" s="233"/>
      <c r="Q558" s="233"/>
      <c r="R558" s="233"/>
      <c r="S558" s="233"/>
      <c r="T558" s="234"/>
      <c r="AT558" s="235" t="s">
        <v>139</v>
      </c>
      <c r="AU558" s="235" t="s">
        <v>90</v>
      </c>
      <c r="AV558" s="15" t="s">
        <v>135</v>
      </c>
      <c r="AW558" s="15" t="s">
        <v>36</v>
      </c>
      <c r="AX558" s="15" t="s">
        <v>88</v>
      </c>
      <c r="AY558" s="235" t="s">
        <v>128</v>
      </c>
    </row>
    <row r="559" spans="1:65" s="2" customFormat="1" ht="33" customHeight="1">
      <c r="A559" s="34"/>
      <c r="B559" s="35"/>
      <c r="C559" s="186" t="s">
        <v>506</v>
      </c>
      <c r="D559" s="186" t="s">
        <v>130</v>
      </c>
      <c r="E559" s="187" t="s">
        <v>507</v>
      </c>
      <c r="F559" s="188" t="s">
        <v>508</v>
      </c>
      <c r="G559" s="189" t="s">
        <v>199</v>
      </c>
      <c r="H559" s="190">
        <v>1</v>
      </c>
      <c r="I559" s="191"/>
      <c r="J559" s="192">
        <f>ROUND(I559*H559,2)</f>
        <v>0</v>
      </c>
      <c r="K559" s="188" t="s">
        <v>1</v>
      </c>
      <c r="L559" s="39"/>
      <c r="M559" s="193" t="s">
        <v>1</v>
      </c>
      <c r="N559" s="194" t="s">
        <v>45</v>
      </c>
      <c r="O559" s="71"/>
      <c r="P559" s="195">
        <f>O559*H559</f>
        <v>0</v>
      </c>
      <c r="Q559" s="195">
        <v>2.2568899999999998</v>
      </c>
      <c r="R559" s="195">
        <f>Q559*H559</f>
        <v>2.2568899999999998</v>
      </c>
      <c r="S559" s="195">
        <v>0</v>
      </c>
      <c r="T559" s="196">
        <f>S559*H559</f>
        <v>0</v>
      </c>
      <c r="U559" s="34"/>
      <c r="V559" s="34"/>
      <c r="W559" s="34"/>
      <c r="X559" s="34"/>
      <c r="Y559" s="34"/>
      <c r="Z559" s="34"/>
      <c r="AA559" s="34"/>
      <c r="AB559" s="34"/>
      <c r="AC559" s="34"/>
      <c r="AD559" s="34"/>
      <c r="AE559" s="34"/>
      <c r="AR559" s="197" t="s">
        <v>135</v>
      </c>
      <c r="AT559" s="197" t="s">
        <v>130</v>
      </c>
      <c r="AU559" s="197" t="s">
        <v>90</v>
      </c>
      <c r="AY559" s="17" t="s">
        <v>128</v>
      </c>
      <c r="BE559" s="198">
        <f>IF(N559="základní",J559,0)</f>
        <v>0</v>
      </c>
      <c r="BF559" s="198">
        <f>IF(N559="snížená",J559,0)</f>
        <v>0</v>
      </c>
      <c r="BG559" s="198">
        <f>IF(N559="zákl. přenesená",J559,0)</f>
        <v>0</v>
      </c>
      <c r="BH559" s="198">
        <f>IF(N559="sníž. přenesená",J559,0)</f>
        <v>0</v>
      </c>
      <c r="BI559" s="198">
        <f>IF(N559="nulová",J559,0)</f>
        <v>0</v>
      </c>
      <c r="BJ559" s="17" t="s">
        <v>88</v>
      </c>
      <c r="BK559" s="198">
        <f>ROUND(I559*H559,2)</f>
        <v>0</v>
      </c>
      <c r="BL559" s="17" t="s">
        <v>135</v>
      </c>
      <c r="BM559" s="197" t="s">
        <v>509</v>
      </c>
    </row>
    <row r="560" spans="1:65" s="2" customFormat="1" ht="19.5">
      <c r="A560" s="34"/>
      <c r="B560" s="35"/>
      <c r="C560" s="36"/>
      <c r="D560" s="199" t="s">
        <v>137</v>
      </c>
      <c r="E560" s="36"/>
      <c r="F560" s="200" t="s">
        <v>508</v>
      </c>
      <c r="G560" s="36"/>
      <c r="H560" s="36"/>
      <c r="I560" s="201"/>
      <c r="J560" s="36"/>
      <c r="K560" s="36"/>
      <c r="L560" s="39"/>
      <c r="M560" s="202"/>
      <c r="N560" s="203"/>
      <c r="O560" s="71"/>
      <c r="P560" s="71"/>
      <c r="Q560" s="71"/>
      <c r="R560" s="71"/>
      <c r="S560" s="71"/>
      <c r="T560" s="72"/>
      <c r="U560" s="34"/>
      <c r="V560" s="34"/>
      <c r="W560" s="34"/>
      <c r="X560" s="34"/>
      <c r="Y560" s="34"/>
      <c r="Z560" s="34"/>
      <c r="AA560" s="34"/>
      <c r="AB560" s="34"/>
      <c r="AC560" s="34"/>
      <c r="AD560" s="34"/>
      <c r="AE560" s="34"/>
      <c r="AT560" s="17" t="s">
        <v>137</v>
      </c>
      <c r="AU560" s="17" t="s">
        <v>90</v>
      </c>
    </row>
    <row r="561" spans="1:65" s="13" customFormat="1" ht="11.25">
      <c r="B561" s="204"/>
      <c r="C561" s="205"/>
      <c r="D561" s="199" t="s">
        <v>139</v>
      </c>
      <c r="E561" s="206" t="s">
        <v>1</v>
      </c>
      <c r="F561" s="207" t="s">
        <v>350</v>
      </c>
      <c r="G561" s="205"/>
      <c r="H561" s="206" t="s">
        <v>1</v>
      </c>
      <c r="I561" s="208"/>
      <c r="J561" s="205"/>
      <c r="K561" s="205"/>
      <c r="L561" s="209"/>
      <c r="M561" s="210"/>
      <c r="N561" s="211"/>
      <c r="O561" s="211"/>
      <c r="P561" s="211"/>
      <c r="Q561" s="211"/>
      <c r="R561" s="211"/>
      <c r="S561" s="211"/>
      <c r="T561" s="212"/>
      <c r="AT561" s="213" t="s">
        <v>139</v>
      </c>
      <c r="AU561" s="213" t="s">
        <v>90</v>
      </c>
      <c r="AV561" s="13" t="s">
        <v>88</v>
      </c>
      <c r="AW561" s="13" t="s">
        <v>36</v>
      </c>
      <c r="AX561" s="13" t="s">
        <v>80</v>
      </c>
      <c r="AY561" s="213" t="s">
        <v>128</v>
      </c>
    </row>
    <row r="562" spans="1:65" s="13" customFormat="1" ht="11.25">
      <c r="B562" s="204"/>
      <c r="C562" s="205"/>
      <c r="D562" s="199" t="s">
        <v>139</v>
      </c>
      <c r="E562" s="206" t="s">
        <v>1</v>
      </c>
      <c r="F562" s="207" t="s">
        <v>141</v>
      </c>
      <c r="G562" s="205"/>
      <c r="H562" s="206" t="s">
        <v>1</v>
      </c>
      <c r="I562" s="208"/>
      <c r="J562" s="205"/>
      <c r="K562" s="205"/>
      <c r="L562" s="209"/>
      <c r="M562" s="210"/>
      <c r="N562" s="211"/>
      <c r="O562" s="211"/>
      <c r="P562" s="211"/>
      <c r="Q562" s="211"/>
      <c r="R562" s="211"/>
      <c r="S562" s="211"/>
      <c r="T562" s="212"/>
      <c r="AT562" s="213" t="s">
        <v>139</v>
      </c>
      <c r="AU562" s="213" t="s">
        <v>90</v>
      </c>
      <c r="AV562" s="13" t="s">
        <v>88</v>
      </c>
      <c r="AW562" s="13" t="s">
        <v>36</v>
      </c>
      <c r="AX562" s="13" t="s">
        <v>80</v>
      </c>
      <c r="AY562" s="213" t="s">
        <v>128</v>
      </c>
    </row>
    <row r="563" spans="1:65" s="14" customFormat="1" ht="11.25">
      <c r="B563" s="214"/>
      <c r="C563" s="215"/>
      <c r="D563" s="199" t="s">
        <v>139</v>
      </c>
      <c r="E563" s="216" t="s">
        <v>1</v>
      </c>
      <c r="F563" s="217" t="s">
        <v>88</v>
      </c>
      <c r="G563" s="215"/>
      <c r="H563" s="218">
        <v>1</v>
      </c>
      <c r="I563" s="219"/>
      <c r="J563" s="215"/>
      <c r="K563" s="215"/>
      <c r="L563" s="220"/>
      <c r="M563" s="221"/>
      <c r="N563" s="222"/>
      <c r="O563" s="222"/>
      <c r="P563" s="222"/>
      <c r="Q563" s="222"/>
      <c r="R563" s="222"/>
      <c r="S563" s="222"/>
      <c r="T563" s="223"/>
      <c r="AT563" s="224" t="s">
        <v>139</v>
      </c>
      <c r="AU563" s="224" t="s">
        <v>90</v>
      </c>
      <c r="AV563" s="14" t="s">
        <v>90</v>
      </c>
      <c r="AW563" s="14" t="s">
        <v>36</v>
      </c>
      <c r="AX563" s="14" t="s">
        <v>80</v>
      </c>
      <c r="AY563" s="224" t="s">
        <v>128</v>
      </c>
    </row>
    <row r="564" spans="1:65" s="15" customFormat="1" ht="11.25">
      <c r="B564" s="225"/>
      <c r="C564" s="226"/>
      <c r="D564" s="199" t="s">
        <v>139</v>
      </c>
      <c r="E564" s="227" t="s">
        <v>1</v>
      </c>
      <c r="F564" s="228" t="s">
        <v>147</v>
      </c>
      <c r="G564" s="226"/>
      <c r="H564" s="229">
        <v>1</v>
      </c>
      <c r="I564" s="230"/>
      <c r="J564" s="226"/>
      <c r="K564" s="226"/>
      <c r="L564" s="231"/>
      <c r="M564" s="232"/>
      <c r="N564" s="233"/>
      <c r="O564" s="233"/>
      <c r="P564" s="233"/>
      <c r="Q564" s="233"/>
      <c r="R564" s="233"/>
      <c r="S564" s="233"/>
      <c r="T564" s="234"/>
      <c r="AT564" s="235" t="s">
        <v>139</v>
      </c>
      <c r="AU564" s="235" t="s">
        <v>90</v>
      </c>
      <c r="AV564" s="15" t="s">
        <v>135</v>
      </c>
      <c r="AW564" s="15" t="s">
        <v>36</v>
      </c>
      <c r="AX564" s="15" t="s">
        <v>88</v>
      </c>
      <c r="AY564" s="235" t="s">
        <v>128</v>
      </c>
    </row>
    <row r="565" spans="1:65" s="2" customFormat="1" ht="16.5" customHeight="1">
      <c r="A565" s="34"/>
      <c r="B565" s="35"/>
      <c r="C565" s="236" t="s">
        <v>510</v>
      </c>
      <c r="D565" s="236" t="s">
        <v>296</v>
      </c>
      <c r="E565" s="237" t="s">
        <v>511</v>
      </c>
      <c r="F565" s="238" t="s">
        <v>512</v>
      </c>
      <c r="G565" s="239" t="s">
        <v>199</v>
      </c>
      <c r="H565" s="240">
        <v>1</v>
      </c>
      <c r="I565" s="241"/>
      <c r="J565" s="242">
        <f>ROUND(I565*H565,2)</f>
        <v>0</v>
      </c>
      <c r="K565" s="238" t="s">
        <v>1</v>
      </c>
      <c r="L565" s="243"/>
      <c r="M565" s="244" t="s">
        <v>1</v>
      </c>
      <c r="N565" s="245" t="s">
        <v>45</v>
      </c>
      <c r="O565" s="71"/>
      <c r="P565" s="195">
        <f>O565*H565</f>
        <v>0</v>
      </c>
      <c r="Q565" s="195">
        <v>0.43</v>
      </c>
      <c r="R565" s="195">
        <f>Q565*H565</f>
        <v>0.43</v>
      </c>
      <c r="S565" s="195">
        <v>0</v>
      </c>
      <c r="T565" s="196">
        <f>S565*H565</f>
        <v>0</v>
      </c>
      <c r="U565" s="34"/>
      <c r="V565" s="34"/>
      <c r="W565" s="34"/>
      <c r="X565" s="34"/>
      <c r="Y565" s="34"/>
      <c r="Z565" s="34"/>
      <c r="AA565" s="34"/>
      <c r="AB565" s="34"/>
      <c r="AC565" s="34"/>
      <c r="AD565" s="34"/>
      <c r="AE565" s="34"/>
      <c r="AR565" s="197" t="s">
        <v>196</v>
      </c>
      <c r="AT565" s="197" t="s">
        <v>296</v>
      </c>
      <c r="AU565" s="197" t="s">
        <v>90</v>
      </c>
      <c r="AY565" s="17" t="s">
        <v>128</v>
      </c>
      <c r="BE565" s="198">
        <f>IF(N565="základní",J565,0)</f>
        <v>0</v>
      </c>
      <c r="BF565" s="198">
        <f>IF(N565="snížená",J565,0)</f>
        <v>0</v>
      </c>
      <c r="BG565" s="198">
        <f>IF(N565="zákl. přenesená",J565,0)</f>
        <v>0</v>
      </c>
      <c r="BH565" s="198">
        <f>IF(N565="sníž. přenesená",J565,0)</f>
        <v>0</v>
      </c>
      <c r="BI565" s="198">
        <f>IF(N565="nulová",J565,0)</f>
        <v>0</v>
      </c>
      <c r="BJ565" s="17" t="s">
        <v>88</v>
      </c>
      <c r="BK565" s="198">
        <f>ROUND(I565*H565,2)</f>
        <v>0</v>
      </c>
      <c r="BL565" s="17" t="s">
        <v>135</v>
      </c>
      <c r="BM565" s="197" t="s">
        <v>513</v>
      </c>
    </row>
    <row r="566" spans="1:65" s="2" customFormat="1" ht="11.25">
      <c r="A566" s="34"/>
      <c r="B566" s="35"/>
      <c r="C566" s="36"/>
      <c r="D566" s="199" t="s">
        <v>137</v>
      </c>
      <c r="E566" s="36"/>
      <c r="F566" s="200" t="s">
        <v>512</v>
      </c>
      <c r="G566" s="36"/>
      <c r="H566" s="36"/>
      <c r="I566" s="201"/>
      <c r="J566" s="36"/>
      <c r="K566" s="36"/>
      <c r="L566" s="39"/>
      <c r="M566" s="202"/>
      <c r="N566" s="203"/>
      <c r="O566" s="71"/>
      <c r="P566" s="71"/>
      <c r="Q566" s="71"/>
      <c r="R566" s="71"/>
      <c r="S566" s="71"/>
      <c r="T566" s="72"/>
      <c r="U566" s="34"/>
      <c r="V566" s="34"/>
      <c r="W566" s="34"/>
      <c r="X566" s="34"/>
      <c r="Y566" s="34"/>
      <c r="Z566" s="34"/>
      <c r="AA566" s="34"/>
      <c r="AB566" s="34"/>
      <c r="AC566" s="34"/>
      <c r="AD566" s="34"/>
      <c r="AE566" s="34"/>
      <c r="AT566" s="17" t="s">
        <v>137</v>
      </c>
      <c r="AU566" s="17" t="s">
        <v>90</v>
      </c>
    </row>
    <row r="567" spans="1:65" s="13" customFormat="1" ht="11.25">
      <c r="B567" s="204"/>
      <c r="C567" s="205"/>
      <c r="D567" s="199" t="s">
        <v>139</v>
      </c>
      <c r="E567" s="206" t="s">
        <v>1</v>
      </c>
      <c r="F567" s="207" t="s">
        <v>350</v>
      </c>
      <c r="G567" s="205"/>
      <c r="H567" s="206" t="s">
        <v>1</v>
      </c>
      <c r="I567" s="208"/>
      <c r="J567" s="205"/>
      <c r="K567" s="205"/>
      <c r="L567" s="209"/>
      <c r="M567" s="210"/>
      <c r="N567" s="211"/>
      <c r="O567" s="211"/>
      <c r="P567" s="211"/>
      <c r="Q567" s="211"/>
      <c r="R567" s="211"/>
      <c r="S567" s="211"/>
      <c r="T567" s="212"/>
      <c r="AT567" s="213" t="s">
        <v>139</v>
      </c>
      <c r="AU567" s="213" t="s">
        <v>90</v>
      </c>
      <c r="AV567" s="13" t="s">
        <v>88</v>
      </c>
      <c r="AW567" s="13" t="s">
        <v>36</v>
      </c>
      <c r="AX567" s="13" t="s">
        <v>80</v>
      </c>
      <c r="AY567" s="213" t="s">
        <v>128</v>
      </c>
    </row>
    <row r="568" spans="1:65" s="13" customFormat="1" ht="11.25">
      <c r="B568" s="204"/>
      <c r="C568" s="205"/>
      <c r="D568" s="199" t="s">
        <v>139</v>
      </c>
      <c r="E568" s="206" t="s">
        <v>1</v>
      </c>
      <c r="F568" s="207" t="s">
        <v>141</v>
      </c>
      <c r="G568" s="205"/>
      <c r="H568" s="206" t="s">
        <v>1</v>
      </c>
      <c r="I568" s="208"/>
      <c r="J568" s="205"/>
      <c r="K568" s="205"/>
      <c r="L568" s="209"/>
      <c r="M568" s="210"/>
      <c r="N568" s="211"/>
      <c r="O568" s="211"/>
      <c r="P568" s="211"/>
      <c r="Q568" s="211"/>
      <c r="R568" s="211"/>
      <c r="S568" s="211"/>
      <c r="T568" s="212"/>
      <c r="AT568" s="213" t="s">
        <v>139</v>
      </c>
      <c r="AU568" s="213" t="s">
        <v>90</v>
      </c>
      <c r="AV568" s="13" t="s">
        <v>88</v>
      </c>
      <c r="AW568" s="13" t="s">
        <v>36</v>
      </c>
      <c r="AX568" s="13" t="s">
        <v>80</v>
      </c>
      <c r="AY568" s="213" t="s">
        <v>128</v>
      </c>
    </row>
    <row r="569" spans="1:65" s="14" customFormat="1" ht="11.25">
      <c r="B569" s="214"/>
      <c r="C569" s="215"/>
      <c r="D569" s="199" t="s">
        <v>139</v>
      </c>
      <c r="E569" s="216" t="s">
        <v>1</v>
      </c>
      <c r="F569" s="217" t="s">
        <v>88</v>
      </c>
      <c r="G569" s="215"/>
      <c r="H569" s="218">
        <v>1</v>
      </c>
      <c r="I569" s="219"/>
      <c r="J569" s="215"/>
      <c r="K569" s="215"/>
      <c r="L569" s="220"/>
      <c r="M569" s="221"/>
      <c r="N569" s="222"/>
      <c r="O569" s="222"/>
      <c r="P569" s="222"/>
      <c r="Q569" s="222"/>
      <c r="R569" s="222"/>
      <c r="S569" s="222"/>
      <c r="T569" s="223"/>
      <c r="AT569" s="224" t="s">
        <v>139</v>
      </c>
      <c r="AU569" s="224" t="s">
        <v>90</v>
      </c>
      <c r="AV569" s="14" t="s">
        <v>90</v>
      </c>
      <c r="AW569" s="14" t="s">
        <v>36</v>
      </c>
      <c r="AX569" s="14" t="s">
        <v>80</v>
      </c>
      <c r="AY569" s="224" t="s">
        <v>128</v>
      </c>
    </row>
    <row r="570" spans="1:65" s="15" customFormat="1" ht="11.25">
      <c r="B570" s="225"/>
      <c r="C570" s="226"/>
      <c r="D570" s="199" t="s">
        <v>139</v>
      </c>
      <c r="E570" s="227" t="s">
        <v>1</v>
      </c>
      <c r="F570" s="228" t="s">
        <v>147</v>
      </c>
      <c r="G570" s="226"/>
      <c r="H570" s="229">
        <v>1</v>
      </c>
      <c r="I570" s="230"/>
      <c r="J570" s="226"/>
      <c r="K570" s="226"/>
      <c r="L570" s="231"/>
      <c r="M570" s="232"/>
      <c r="N570" s="233"/>
      <c r="O570" s="233"/>
      <c r="P570" s="233"/>
      <c r="Q570" s="233"/>
      <c r="R570" s="233"/>
      <c r="S570" s="233"/>
      <c r="T570" s="234"/>
      <c r="AT570" s="235" t="s">
        <v>139</v>
      </c>
      <c r="AU570" s="235" t="s">
        <v>90</v>
      </c>
      <c r="AV570" s="15" t="s">
        <v>135</v>
      </c>
      <c r="AW570" s="15" t="s">
        <v>36</v>
      </c>
      <c r="AX570" s="15" t="s">
        <v>88</v>
      </c>
      <c r="AY570" s="235" t="s">
        <v>128</v>
      </c>
    </row>
    <row r="571" spans="1:65" s="2" customFormat="1" ht="16.5" customHeight="1">
      <c r="A571" s="34"/>
      <c r="B571" s="35"/>
      <c r="C571" s="236" t="s">
        <v>514</v>
      </c>
      <c r="D571" s="236" t="s">
        <v>296</v>
      </c>
      <c r="E571" s="237" t="s">
        <v>515</v>
      </c>
      <c r="F571" s="238" t="s">
        <v>516</v>
      </c>
      <c r="G571" s="239" t="s">
        <v>199</v>
      </c>
      <c r="H571" s="240">
        <v>1</v>
      </c>
      <c r="I571" s="241"/>
      <c r="J571" s="242">
        <f>ROUND(I571*H571,2)</f>
        <v>0</v>
      </c>
      <c r="K571" s="238" t="s">
        <v>1</v>
      </c>
      <c r="L571" s="243"/>
      <c r="M571" s="244" t="s">
        <v>1</v>
      </c>
      <c r="N571" s="245" t="s">
        <v>45</v>
      </c>
      <c r="O571" s="71"/>
      <c r="P571" s="195">
        <f>O571*H571</f>
        <v>0</v>
      </c>
      <c r="Q571" s="195">
        <v>0.58499999999999996</v>
      </c>
      <c r="R571" s="195">
        <f>Q571*H571</f>
        <v>0.58499999999999996</v>
      </c>
      <c r="S571" s="195">
        <v>0</v>
      </c>
      <c r="T571" s="196">
        <f>S571*H571</f>
        <v>0</v>
      </c>
      <c r="U571" s="34"/>
      <c r="V571" s="34"/>
      <c r="W571" s="34"/>
      <c r="X571" s="34"/>
      <c r="Y571" s="34"/>
      <c r="Z571" s="34"/>
      <c r="AA571" s="34"/>
      <c r="AB571" s="34"/>
      <c r="AC571" s="34"/>
      <c r="AD571" s="34"/>
      <c r="AE571" s="34"/>
      <c r="AR571" s="197" t="s">
        <v>196</v>
      </c>
      <c r="AT571" s="197" t="s">
        <v>296</v>
      </c>
      <c r="AU571" s="197" t="s">
        <v>90</v>
      </c>
      <c r="AY571" s="17" t="s">
        <v>128</v>
      </c>
      <c r="BE571" s="198">
        <f>IF(N571="základní",J571,0)</f>
        <v>0</v>
      </c>
      <c r="BF571" s="198">
        <f>IF(N571="snížená",J571,0)</f>
        <v>0</v>
      </c>
      <c r="BG571" s="198">
        <f>IF(N571="zákl. přenesená",J571,0)</f>
        <v>0</v>
      </c>
      <c r="BH571" s="198">
        <f>IF(N571="sníž. přenesená",J571,0)</f>
        <v>0</v>
      </c>
      <c r="BI571" s="198">
        <f>IF(N571="nulová",J571,0)</f>
        <v>0</v>
      </c>
      <c r="BJ571" s="17" t="s">
        <v>88</v>
      </c>
      <c r="BK571" s="198">
        <f>ROUND(I571*H571,2)</f>
        <v>0</v>
      </c>
      <c r="BL571" s="17" t="s">
        <v>135</v>
      </c>
      <c r="BM571" s="197" t="s">
        <v>517</v>
      </c>
    </row>
    <row r="572" spans="1:65" s="2" customFormat="1" ht="11.25">
      <c r="A572" s="34"/>
      <c r="B572" s="35"/>
      <c r="C572" s="36"/>
      <c r="D572" s="199" t="s">
        <v>137</v>
      </c>
      <c r="E572" s="36"/>
      <c r="F572" s="200" t="s">
        <v>516</v>
      </c>
      <c r="G572" s="36"/>
      <c r="H572" s="36"/>
      <c r="I572" s="201"/>
      <c r="J572" s="36"/>
      <c r="K572" s="36"/>
      <c r="L572" s="39"/>
      <c r="M572" s="202"/>
      <c r="N572" s="203"/>
      <c r="O572" s="71"/>
      <c r="P572" s="71"/>
      <c r="Q572" s="71"/>
      <c r="R572" s="71"/>
      <c r="S572" s="71"/>
      <c r="T572" s="72"/>
      <c r="U572" s="34"/>
      <c r="V572" s="34"/>
      <c r="W572" s="34"/>
      <c r="X572" s="34"/>
      <c r="Y572" s="34"/>
      <c r="Z572" s="34"/>
      <c r="AA572" s="34"/>
      <c r="AB572" s="34"/>
      <c r="AC572" s="34"/>
      <c r="AD572" s="34"/>
      <c r="AE572" s="34"/>
      <c r="AT572" s="17" t="s">
        <v>137</v>
      </c>
      <c r="AU572" s="17" t="s">
        <v>90</v>
      </c>
    </row>
    <row r="573" spans="1:65" s="13" customFormat="1" ht="11.25">
      <c r="B573" s="204"/>
      <c r="C573" s="205"/>
      <c r="D573" s="199" t="s">
        <v>139</v>
      </c>
      <c r="E573" s="206" t="s">
        <v>1</v>
      </c>
      <c r="F573" s="207" t="s">
        <v>350</v>
      </c>
      <c r="G573" s="205"/>
      <c r="H573" s="206" t="s">
        <v>1</v>
      </c>
      <c r="I573" s="208"/>
      <c r="J573" s="205"/>
      <c r="K573" s="205"/>
      <c r="L573" s="209"/>
      <c r="M573" s="210"/>
      <c r="N573" s="211"/>
      <c r="O573" s="211"/>
      <c r="P573" s="211"/>
      <c r="Q573" s="211"/>
      <c r="R573" s="211"/>
      <c r="S573" s="211"/>
      <c r="T573" s="212"/>
      <c r="AT573" s="213" t="s">
        <v>139</v>
      </c>
      <c r="AU573" s="213" t="s">
        <v>90</v>
      </c>
      <c r="AV573" s="13" t="s">
        <v>88</v>
      </c>
      <c r="AW573" s="13" t="s">
        <v>36</v>
      </c>
      <c r="AX573" s="13" t="s">
        <v>80</v>
      </c>
      <c r="AY573" s="213" t="s">
        <v>128</v>
      </c>
    </row>
    <row r="574" spans="1:65" s="13" customFormat="1" ht="11.25">
      <c r="B574" s="204"/>
      <c r="C574" s="205"/>
      <c r="D574" s="199" t="s">
        <v>139</v>
      </c>
      <c r="E574" s="206" t="s">
        <v>1</v>
      </c>
      <c r="F574" s="207" t="s">
        <v>141</v>
      </c>
      <c r="G574" s="205"/>
      <c r="H574" s="206" t="s">
        <v>1</v>
      </c>
      <c r="I574" s="208"/>
      <c r="J574" s="205"/>
      <c r="K574" s="205"/>
      <c r="L574" s="209"/>
      <c r="M574" s="210"/>
      <c r="N574" s="211"/>
      <c r="O574" s="211"/>
      <c r="P574" s="211"/>
      <c r="Q574" s="211"/>
      <c r="R574" s="211"/>
      <c r="S574" s="211"/>
      <c r="T574" s="212"/>
      <c r="AT574" s="213" t="s">
        <v>139</v>
      </c>
      <c r="AU574" s="213" t="s">
        <v>90</v>
      </c>
      <c r="AV574" s="13" t="s">
        <v>88</v>
      </c>
      <c r="AW574" s="13" t="s">
        <v>36</v>
      </c>
      <c r="AX574" s="13" t="s">
        <v>80</v>
      </c>
      <c r="AY574" s="213" t="s">
        <v>128</v>
      </c>
    </row>
    <row r="575" spans="1:65" s="14" customFormat="1" ht="11.25">
      <c r="B575" s="214"/>
      <c r="C575" s="215"/>
      <c r="D575" s="199" t="s">
        <v>139</v>
      </c>
      <c r="E575" s="216" t="s">
        <v>1</v>
      </c>
      <c r="F575" s="217" t="s">
        <v>88</v>
      </c>
      <c r="G575" s="215"/>
      <c r="H575" s="218">
        <v>1</v>
      </c>
      <c r="I575" s="219"/>
      <c r="J575" s="215"/>
      <c r="K575" s="215"/>
      <c r="L575" s="220"/>
      <c r="M575" s="221"/>
      <c r="N575" s="222"/>
      <c r="O575" s="222"/>
      <c r="P575" s="222"/>
      <c r="Q575" s="222"/>
      <c r="R575" s="222"/>
      <c r="S575" s="222"/>
      <c r="T575" s="223"/>
      <c r="AT575" s="224" t="s">
        <v>139</v>
      </c>
      <c r="AU575" s="224" t="s">
        <v>90</v>
      </c>
      <c r="AV575" s="14" t="s">
        <v>90</v>
      </c>
      <c r="AW575" s="14" t="s">
        <v>36</v>
      </c>
      <c r="AX575" s="14" t="s">
        <v>80</v>
      </c>
      <c r="AY575" s="224" t="s">
        <v>128</v>
      </c>
    </row>
    <row r="576" spans="1:65" s="15" customFormat="1" ht="11.25">
      <c r="B576" s="225"/>
      <c r="C576" s="226"/>
      <c r="D576" s="199" t="s">
        <v>139</v>
      </c>
      <c r="E576" s="227" t="s">
        <v>1</v>
      </c>
      <c r="F576" s="228" t="s">
        <v>147</v>
      </c>
      <c r="G576" s="226"/>
      <c r="H576" s="229">
        <v>1</v>
      </c>
      <c r="I576" s="230"/>
      <c r="J576" s="226"/>
      <c r="K576" s="226"/>
      <c r="L576" s="231"/>
      <c r="M576" s="232"/>
      <c r="N576" s="233"/>
      <c r="O576" s="233"/>
      <c r="P576" s="233"/>
      <c r="Q576" s="233"/>
      <c r="R576" s="233"/>
      <c r="S576" s="233"/>
      <c r="T576" s="234"/>
      <c r="AT576" s="235" t="s">
        <v>139</v>
      </c>
      <c r="AU576" s="235" t="s">
        <v>90</v>
      </c>
      <c r="AV576" s="15" t="s">
        <v>135</v>
      </c>
      <c r="AW576" s="15" t="s">
        <v>36</v>
      </c>
      <c r="AX576" s="15" t="s">
        <v>88</v>
      </c>
      <c r="AY576" s="235" t="s">
        <v>128</v>
      </c>
    </row>
    <row r="577" spans="1:65" s="2" customFormat="1" ht="24.2" customHeight="1">
      <c r="A577" s="34"/>
      <c r="B577" s="35"/>
      <c r="C577" s="236" t="s">
        <v>518</v>
      </c>
      <c r="D577" s="236" t="s">
        <v>296</v>
      </c>
      <c r="E577" s="237" t="s">
        <v>519</v>
      </c>
      <c r="F577" s="238" t="s">
        <v>520</v>
      </c>
      <c r="G577" s="239" t="s">
        <v>199</v>
      </c>
      <c r="H577" s="240">
        <v>1</v>
      </c>
      <c r="I577" s="241"/>
      <c r="J577" s="242">
        <f>ROUND(I577*H577,2)</f>
        <v>0</v>
      </c>
      <c r="K577" s="238" t="s">
        <v>1</v>
      </c>
      <c r="L577" s="243"/>
      <c r="M577" s="244" t="s">
        <v>1</v>
      </c>
      <c r="N577" s="245" t="s">
        <v>45</v>
      </c>
      <c r="O577" s="71"/>
      <c r="P577" s="195">
        <f>O577*H577</f>
        <v>0</v>
      </c>
      <c r="Q577" s="195">
        <v>1.37</v>
      </c>
      <c r="R577" s="195">
        <f>Q577*H577</f>
        <v>1.37</v>
      </c>
      <c r="S577" s="195">
        <v>0</v>
      </c>
      <c r="T577" s="196">
        <f>S577*H577</f>
        <v>0</v>
      </c>
      <c r="U577" s="34"/>
      <c r="V577" s="34"/>
      <c r="W577" s="34"/>
      <c r="X577" s="34"/>
      <c r="Y577" s="34"/>
      <c r="Z577" s="34"/>
      <c r="AA577" s="34"/>
      <c r="AB577" s="34"/>
      <c r="AC577" s="34"/>
      <c r="AD577" s="34"/>
      <c r="AE577" s="34"/>
      <c r="AR577" s="197" t="s">
        <v>196</v>
      </c>
      <c r="AT577" s="197" t="s">
        <v>296</v>
      </c>
      <c r="AU577" s="197" t="s">
        <v>90</v>
      </c>
      <c r="AY577" s="17" t="s">
        <v>128</v>
      </c>
      <c r="BE577" s="198">
        <f>IF(N577="základní",J577,0)</f>
        <v>0</v>
      </c>
      <c r="BF577" s="198">
        <f>IF(N577="snížená",J577,0)</f>
        <v>0</v>
      </c>
      <c r="BG577" s="198">
        <f>IF(N577="zákl. přenesená",J577,0)</f>
        <v>0</v>
      </c>
      <c r="BH577" s="198">
        <f>IF(N577="sníž. přenesená",J577,0)</f>
        <v>0</v>
      </c>
      <c r="BI577" s="198">
        <f>IF(N577="nulová",J577,0)</f>
        <v>0</v>
      </c>
      <c r="BJ577" s="17" t="s">
        <v>88</v>
      </c>
      <c r="BK577" s="198">
        <f>ROUND(I577*H577,2)</f>
        <v>0</v>
      </c>
      <c r="BL577" s="17" t="s">
        <v>135</v>
      </c>
      <c r="BM577" s="197" t="s">
        <v>521</v>
      </c>
    </row>
    <row r="578" spans="1:65" s="2" customFormat="1" ht="11.25">
      <c r="A578" s="34"/>
      <c r="B578" s="35"/>
      <c r="C578" s="36"/>
      <c r="D578" s="199" t="s">
        <v>137</v>
      </c>
      <c r="E578" s="36"/>
      <c r="F578" s="200" t="s">
        <v>520</v>
      </c>
      <c r="G578" s="36"/>
      <c r="H578" s="36"/>
      <c r="I578" s="201"/>
      <c r="J578" s="36"/>
      <c r="K578" s="36"/>
      <c r="L578" s="39"/>
      <c r="M578" s="202"/>
      <c r="N578" s="203"/>
      <c r="O578" s="71"/>
      <c r="P578" s="71"/>
      <c r="Q578" s="71"/>
      <c r="R578" s="71"/>
      <c r="S578" s="71"/>
      <c r="T578" s="72"/>
      <c r="U578" s="34"/>
      <c r="V578" s="34"/>
      <c r="W578" s="34"/>
      <c r="X578" s="34"/>
      <c r="Y578" s="34"/>
      <c r="Z578" s="34"/>
      <c r="AA578" s="34"/>
      <c r="AB578" s="34"/>
      <c r="AC578" s="34"/>
      <c r="AD578" s="34"/>
      <c r="AE578" s="34"/>
      <c r="AT578" s="17" t="s">
        <v>137</v>
      </c>
      <c r="AU578" s="17" t="s">
        <v>90</v>
      </c>
    </row>
    <row r="579" spans="1:65" s="13" customFormat="1" ht="11.25">
      <c r="B579" s="204"/>
      <c r="C579" s="205"/>
      <c r="D579" s="199" t="s">
        <v>139</v>
      </c>
      <c r="E579" s="206" t="s">
        <v>1</v>
      </c>
      <c r="F579" s="207" t="s">
        <v>350</v>
      </c>
      <c r="G579" s="205"/>
      <c r="H579" s="206" t="s">
        <v>1</v>
      </c>
      <c r="I579" s="208"/>
      <c r="J579" s="205"/>
      <c r="K579" s="205"/>
      <c r="L579" s="209"/>
      <c r="M579" s="210"/>
      <c r="N579" s="211"/>
      <c r="O579" s="211"/>
      <c r="P579" s="211"/>
      <c r="Q579" s="211"/>
      <c r="R579" s="211"/>
      <c r="S579" s="211"/>
      <c r="T579" s="212"/>
      <c r="AT579" s="213" t="s">
        <v>139</v>
      </c>
      <c r="AU579" s="213" t="s">
        <v>90</v>
      </c>
      <c r="AV579" s="13" t="s">
        <v>88</v>
      </c>
      <c r="AW579" s="13" t="s">
        <v>36</v>
      </c>
      <c r="AX579" s="13" t="s">
        <v>80</v>
      </c>
      <c r="AY579" s="213" t="s">
        <v>128</v>
      </c>
    </row>
    <row r="580" spans="1:65" s="13" customFormat="1" ht="11.25">
      <c r="B580" s="204"/>
      <c r="C580" s="205"/>
      <c r="D580" s="199" t="s">
        <v>139</v>
      </c>
      <c r="E580" s="206" t="s">
        <v>1</v>
      </c>
      <c r="F580" s="207" t="s">
        <v>141</v>
      </c>
      <c r="G580" s="205"/>
      <c r="H580" s="206" t="s">
        <v>1</v>
      </c>
      <c r="I580" s="208"/>
      <c r="J580" s="205"/>
      <c r="K580" s="205"/>
      <c r="L580" s="209"/>
      <c r="M580" s="210"/>
      <c r="N580" s="211"/>
      <c r="O580" s="211"/>
      <c r="P580" s="211"/>
      <c r="Q580" s="211"/>
      <c r="R580" s="211"/>
      <c r="S580" s="211"/>
      <c r="T580" s="212"/>
      <c r="AT580" s="213" t="s">
        <v>139</v>
      </c>
      <c r="AU580" s="213" t="s">
        <v>90</v>
      </c>
      <c r="AV580" s="13" t="s">
        <v>88</v>
      </c>
      <c r="AW580" s="13" t="s">
        <v>36</v>
      </c>
      <c r="AX580" s="13" t="s">
        <v>80</v>
      </c>
      <c r="AY580" s="213" t="s">
        <v>128</v>
      </c>
    </row>
    <row r="581" spans="1:65" s="14" customFormat="1" ht="11.25">
      <c r="B581" s="214"/>
      <c r="C581" s="215"/>
      <c r="D581" s="199" t="s">
        <v>139</v>
      </c>
      <c r="E581" s="216" t="s">
        <v>1</v>
      </c>
      <c r="F581" s="217" t="s">
        <v>88</v>
      </c>
      <c r="G581" s="215"/>
      <c r="H581" s="218">
        <v>1</v>
      </c>
      <c r="I581" s="219"/>
      <c r="J581" s="215"/>
      <c r="K581" s="215"/>
      <c r="L581" s="220"/>
      <c r="M581" s="221"/>
      <c r="N581" s="222"/>
      <c r="O581" s="222"/>
      <c r="P581" s="222"/>
      <c r="Q581" s="222"/>
      <c r="R581" s="222"/>
      <c r="S581" s="222"/>
      <c r="T581" s="223"/>
      <c r="AT581" s="224" t="s">
        <v>139</v>
      </c>
      <c r="AU581" s="224" t="s">
        <v>90</v>
      </c>
      <c r="AV581" s="14" t="s">
        <v>90</v>
      </c>
      <c r="AW581" s="14" t="s">
        <v>36</v>
      </c>
      <c r="AX581" s="14" t="s">
        <v>80</v>
      </c>
      <c r="AY581" s="224" t="s">
        <v>128</v>
      </c>
    </row>
    <row r="582" spans="1:65" s="15" customFormat="1" ht="11.25">
      <c r="B582" s="225"/>
      <c r="C582" s="226"/>
      <c r="D582" s="199" t="s">
        <v>139</v>
      </c>
      <c r="E582" s="227" t="s">
        <v>1</v>
      </c>
      <c r="F582" s="228" t="s">
        <v>147</v>
      </c>
      <c r="G582" s="226"/>
      <c r="H582" s="229">
        <v>1</v>
      </c>
      <c r="I582" s="230"/>
      <c r="J582" s="226"/>
      <c r="K582" s="226"/>
      <c r="L582" s="231"/>
      <c r="M582" s="232"/>
      <c r="N582" s="233"/>
      <c r="O582" s="233"/>
      <c r="P582" s="233"/>
      <c r="Q582" s="233"/>
      <c r="R582" s="233"/>
      <c r="S582" s="233"/>
      <c r="T582" s="234"/>
      <c r="AT582" s="235" t="s">
        <v>139</v>
      </c>
      <c r="AU582" s="235" t="s">
        <v>90</v>
      </c>
      <c r="AV582" s="15" t="s">
        <v>135</v>
      </c>
      <c r="AW582" s="15" t="s">
        <v>36</v>
      </c>
      <c r="AX582" s="15" t="s">
        <v>88</v>
      </c>
      <c r="AY582" s="235" t="s">
        <v>128</v>
      </c>
    </row>
    <row r="583" spans="1:65" s="2" customFormat="1" ht="24.2" customHeight="1">
      <c r="A583" s="34"/>
      <c r="B583" s="35"/>
      <c r="C583" s="236" t="s">
        <v>522</v>
      </c>
      <c r="D583" s="236" t="s">
        <v>296</v>
      </c>
      <c r="E583" s="237" t="s">
        <v>523</v>
      </c>
      <c r="F583" s="238" t="s">
        <v>524</v>
      </c>
      <c r="G583" s="239" t="s">
        <v>199</v>
      </c>
      <c r="H583" s="240">
        <v>2</v>
      </c>
      <c r="I583" s="241"/>
      <c r="J583" s="242">
        <f>ROUND(I583*H583,2)</f>
        <v>0</v>
      </c>
      <c r="K583" s="238" t="s">
        <v>1</v>
      </c>
      <c r="L583" s="243"/>
      <c r="M583" s="244" t="s">
        <v>1</v>
      </c>
      <c r="N583" s="245" t="s">
        <v>45</v>
      </c>
      <c r="O583" s="71"/>
      <c r="P583" s="195">
        <f>O583*H583</f>
        <v>0</v>
      </c>
      <c r="Q583" s="195">
        <v>2E-3</v>
      </c>
      <c r="R583" s="195">
        <f>Q583*H583</f>
        <v>4.0000000000000001E-3</v>
      </c>
      <c r="S583" s="195">
        <v>0</v>
      </c>
      <c r="T583" s="196">
        <f>S583*H583</f>
        <v>0</v>
      </c>
      <c r="U583" s="34"/>
      <c r="V583" s="34"/>
      <c r="W583" s="34"/>
      <c r="X583" s="34"/>
      <c r="Y583" s="34"/>
      <c r="Z583" s="34"/>
      <c r="AA583" s="34"/>
      <c r="AB583" s="34"/>
      <c r="AC583" s="34"/>
      <c r="AD583" s="34"/>
      <c r="AE583" s="34"/>
      <c r="AR583" s="197" t="s">
        <v>196</v>
      </c>
      <c r="AT583" s="197" t="s">
        <v>296</v>
      </c>
      <c r="AU583" s="197" t="s">
        <v>90</v>
      </c>
      <c r="AY583" s="17" t="s">
        <v>128</v>
      </c>
      <c r="BE583" s="198">
        <f>IF(N583="základní",J583,0)</f>
        <v>0</v>
      </c>
      <c r="BF583" s="198">
        <f>IF(N583="snížená",J583,0)</f>
        <v>0</v>
      </c>
      <c r="BG583" s="198">
        <f>IF(N583="zákl. přenesená",J583,0)</f>
        <v>0</v>
      </c>
      <c r="BH583" s="198">
        <f>IF(N583="sníž. přenesená",J583,0)</f>
        <v>0</v>
      </c>
      <c r="BI583" s="198">
        <f>IF(N583="nulová",J583,0)</f>
        <v>0</v>
      </c>
      <c r="BJ583" s="17" t="s">
        <v>88</v>
      </c>
      <c r="BK583" s="198">
        <f>ROUND(I583*H583,2)</f>
        <v>0</v>
      </c>
      <c r="BL583" s="17" t="s">
        <v>135</v>
      </c>
      <c r="BM583" s="197" t="s">
        <v>525</v>
      </c>
    </row>
    <row r="584" spans="1:65" s="2" customFormat="1" ht="11.25">
      <c r="A584" s="34"/>
      <c r="B584" s="35"/>
      <c r="C584" s="36"/>
      <c r="D584" s="199" t="s">
        <v>137</v>
      </c>
      <c r="E584" s="36"/>
      <c r="F584" s="200" t="s">
        <v>524</v>
      </c>
      <c r="G584" s="36"/>
      <c r="H584" s="36"/>
      <c r="I584" s="201"/>
      <c r="J584" s="36"/>
      <c r="K584" s="36"/>
      <c r="L584" s="39"/>
      <c r="M584" s="202"/>
      <c r="N584" s="203"/>
      <c r="O584" s="71"/>
      <c r="P584" s="71"/>
      <c r="Q584" s="71"/>
      <c r="R584" s="71"/>
      <c r="S584" s="71"/>
      <c r="T584" s="72"/>
      <c r="U584" s="34"/>
      <c r="V584" s="34"/>
      <c r="W584" s="34"/>
      <c r="X584" s="34"/>
      <c r="Y584" s="34"/>
      <c r="Z584" s="34"/>
      <c r="AA584" s="34"/>
      <c r="AB584" s="34"/>
      <c r="AC584" s="34"/>
      <c r="AD584" s="34"/>
      <c r="AE584" s="34"/>
      <c r="AT584" s="17" t="s">
        <v>137</v>
      </c>
      <c r="AU584" s="17" t="s">
        <v>90</v>
      </c>
    </row>
    <row r="585" spans="1:65" s="13" customFormat="1" ht="11.25">
      <c r="B585" s="204"/>
      <c r="C585" s="205"/>
      <c r="D585" s="199" t="s">
        <v>139</v>
      </c>
      <c r="E585" s="206" t="s">
        <v>1</v>
      </c>
      <c r="F585" s="207" t="s">
        <v>350</v>
      </c>
      <c r="G585" s="205"/>
      <c r="H585" s="206" t="s">
        <v>1</v>
      </c>
      <c r="I585" s="208"/>
      <c r="J585" s="205"/>
      <c r="K585" s="205"/>
      <c r="L585" s="209"/>
      <c r="M585" s="210"/>
      <c r="N585" s="211"/>
      <c r="O585" s="211"/>
      <c r="P585" s="211"/>
      <c r="Q585" s="211"/>
      <c r="R585" s="211"/>
      <c r="S585" s="211"/>
      <c r="T585" s="212"/>
      <c r="AT585" s="213" t="s">
        <v>139</v>
      </c>
      <c r="AU585" s="213" t="s">
        <v>90</v>
      </c>
      <c r="AV585" s="13" t="s">
        <v>88</v>
      </c>
      <c r="AW585" s="13" t="s">
        <v>36</v>
      </c>
      <c r="AX585" s="13" t="s">
        <v>80</v>
      </c>
      <c r="AY585" s="213" t="s">
        <v>128</v>
      </c>
    </row>
    <row r="586" spans="1:65" s="13" customFormat="1" ht="11.25">
      <c r="B586" s="204"/>
      <c r="C586" s="205"/>
      <c r="D586" s="199" t="s">
        <v>139</v>
      </c>
      <c r="E586" s="206" t="s">
        <v>1</v>
      </c>
      <c r="F586" s="207" t="s">
        <v>141</v>
      </c>
      <c r="G586" s="205"/>
      <c r="H586" s="206" t="s">
        <v>1</v>
      </c>
      <c r="I586" s="208"/>
      <c r="J586" s="205"/>
      <c r="K586" s="205"/>
      <c r="L586" s="209"/>
      <c r="M586" s="210"/>
      <c r="N586" s="211"/>
      <c r="O586" s="211"/>
      <c r="P586" s="211"/>
      <c r="Q586" s="211"/>
      <c r="R586" s="211"/>
      <c r="S586" s="211"/>
      <c r="T586" s="212"/>
      <c r="AT586" s="213" t="s">
        <v>139</v>
      </c>
      <c r="AU586" s="213" t="s">
        <v>90</v>
      </c>
      <c r="AV586" s="13" t="s">
        <v>88</v>
      </c>
      <c r="AW586" s="13" t="s">
        <v>36</v>
      </c>
      <c r="AX586" s="13" t="s">
        <v>80</v>
      </c>
      <c r="AY586" s="213" t="s">
        <v>128</v>
      </c>
    </row>
    <row r="587" spans="1:65" s="14" customFormat="1" ht="11.25">
      <c r="B587" s="214"/>
      <c r="C587" s="215"/>
      <c r="D587" s="199" t="s">
        <v>139</v>
      </c>
      <c r="E587" s="216" t="s">
        <v>1</v>
      </c>
      <c r="F587" s="217" t="s">
        <v>90</v>
      </c>
      <c r="G587" s="215"/>
      <c r="H587" s="218">
        <v>2</v>
      </c>
      <c r="I587" s="219"/>
      <c r="J587" s="215"/>
      <c r="K587" s="215"/>
      <c r="L587" s="220"/>
      <c r="M587" s="221"/>
      <c r="N587" s="222"/>
      <c r="O587" s="222"/>
      <c r="P587" s="222"/>
      <c r="Q587" s="222"/>
      <c r="R587" s="222"/>
      <c r="S587" s="222"/>
      <c r="T587" s="223"/>
      <c r="AT587" s="224" t="s">
        <v>139</v>
      </c>
      <c r="AU587" s="224" t="s">
        <v>90</v>
      </c>
      <c r="AV587" s="14" t="s">
        <v>90</v>
      </c>
      <c r="AW587" s="14" t="s">
        <v>36</v>
      </c>
      <c r="AX587" s="14" t="s">
        <v>80</v>
      </c>
      <c r="AY587" s="224" t="s">
        <v>128</v>
      </c>
    </row>
    <row r="588" spans="1:65" s="15" customFormat="1" ht="11.25">
      <c r="B588" s="225"/>
      <c r="C588" s="226"/>
      <c r="D588" s="199" t="s">
        <v>139</v>
      </c>
      <c r="E588" s="227" t="s">
        <v>1</v>
      </c>
      <c r="F588" s="228" t="s">
        <v>147</v>
      </c>
      <c r="G588" s="226"/>
      <c r="H588" s="229">
        <v>2</v>
      </c>
      <c r="I588" s="230"/>
      <c r="J588" s="226"/>
      <c r="K588" s="226"/>
      <c r="L588" s="231"/>
      <c r="M588" s="232"/>
      <c r="N588" s="233"/>
      <c r="O588" s="233"/>
      <c r="P588" s="233"/>
      <c r="Q588" s="233"/>
      <c r="R588" s="233"/>
      <c r="S588" s="233"/>
      <c r="T588" s="234"/>
      <c r="AT588" s="235" t="s">
        <v>139</v>
      </c>
      <c r="AU588" s="235" t="s">
        <v>90</v>
      </c>
      <c r="AV588" s="15" t="s">
        <v>135</v>
      </c>
      <c r="AW588" s="15" t="s">
        <v>36</v>
      </c>
      <c r="AX588" s="15" t="s">
        <v>88</v>
      </c>
      <c r="AY588" s="235" t="s">
        <v>128</v>
      </c>
    </row>
    <row r="589" spans="1:65" s="2" customFormat="1" ht="24.2" customHeight="1">
      <c r="A589" s="34"/>
      <c r="B589" s="35"/>
      <c r="C589" s="186" t="s">
        <v>526</v>
      </c>
      <c r="D589" s="186" t="s">
        <v>130</v>
      </c>
      <c r="E589" s="187" t="s">
        <v>527</v>
      </c>
      <c r="F589" s="188" t="s">
        <v>528</v>
      </c>
      <c r="G589" s="189" t="s">
        <v>199</v>
      </c>
      <c r="H589" s="190">
        <v>1</v>
      </c>
      <c r="I589" s="191"/>
      <c r="J589" s="192">
        <f>ROUND(I589*H589,2)</f>
        <v>0</v>
      </c>
      <c r="K589" s="188" t="s">
        <v>182</v>
      </c>
      <c r="L589" s="39"/>
      <c r="M589" s="193" t="s">
        <v>1</v>
      </c>
      <c r="N589" s="194" t="s">
        <v>45</v>
      </c>
      <c r="O589" s="71"/>
      <c r="P589" s="195">
        <f>O589*H589</f>
        <v>0</v>
      </c>
      <c r="Q589" s="195">
        <v>0</v>
      </c>
      <c r="R589" s="195">
        <f>Q589*H589</f>
        <v>0</v>
      </c>
      <c r="S589" s="195">
        <v>0.15</v>
      </c>
      <c r="T589" s="196">
        <f>S589*H589</f>
        <v>0.15</v>
      </c>
      <c r="U589" s="34"/>
      <c r="V589" s="34"/>
      <c r="W589" s="34"/>
      <c r="X589" s="34"/>
      <c r="Y589" s="34"/>
      <c r="Z589" s="34"/>
      <c r="AA589" s="34"/>
      <c r="AB589" s="34"/>
      <c r="AC589" s="34"/>
      <c r="AD589" s="34"/>
      <c r="AE589" s="34"/>
      <c r="AR589" s="197" t="s">
        <v>135</v>
      </c>
      <c r="AT589" s="197" t="s">
        <v>130</v>
      </c>
      <c r="AU589" s="197" t="s">
        <v>90</v>
      </c>
      <c r="AY589" s="17" t="s">
        <v>128</v>
      </c>
      <c r="BE589" s="198">
        <f>IF(N589="základní",J589,0)</f>
        <v>0</v>
      </c>
      <c r="BF589" s="198">
        <f>IF(N589="snížená",J589,0)</f>
        <v>0</v>
      </c>
      <c r="BG589" s="198">
        <f>IF(N589="zákl. přenesená",J589,0)</f>
        <v>0</v>
      </c>
      <c r="BH589" s="198">
        <f>IF(N589="sníž. přenesená",J589,0)</f>
        <v>0</v>
      </c>
      <c r="BI589" s="198">
        <f>IF(N589="nulová",J589,0)</f>
        <v>0</v>
      </c>
      <c r="BJ589" s="17" t="s">
        <v>88</v>
      </c>
      <c r="BK589" s="198">
        <f>ROUND(I589*H589,2)</f>
        <v>0</v>
      </c>
      <c r="BL589" s="17" t="s">
        <v>135</v>
      </c>
      <c r="BM589" s="197" t="s">
        <v>529</v>
      </c>
    </row>
    <row r="590" spans="1:65" s="2" customFormat="1" ht="19.5">
      <c r="A590" s="34"/>
      <c r="B590" s="35"/>
      <c r="C590" s="36"/>
      <c r="D590" s="199" t="s">
        <v>137</v>
      </c>
      <c r="E590" s="36"/>
      <c r="F590" s="200" t="s">
        <v>530</v>
      </c>
      <c r="G590" s="36"/>
      <c r="H590" s="36"/>
      <c r="I590" s="201"/>
      <c r="J590" s="36"/>
      <c r="K590" s="36"/>
      <c r="L590" s="39"/>
      <c r="M590" s="202"/>
      <c r="N590" s="203"/>
      <c r="O590" s="71"/>
      <c r="P590" s="71"/>
      <c r="Q590" s="71"/>
      <c r="R590" s="71"/>
      <c r="S590" s="71"/>
      <c r="T590" s="72"/>
      <c r="U590" s="34"/>
      <c r="V590" s="34"/>
      <c r="W590" s="34"/>
      <c r="X590" s="34"/>
      <c r="Y590" s="34"/>
      <c r="Z590" s="34"/>
      <c r="AA590" s="34"/>
      <c r="AB590" s="34"/>
      <c r="AC590" s="34"/>
      <c r="AD590" s="34"/>
      <c r="AE590" s="34"/>
      <c r="AT590" s="17" t="s">
        <v>137</v>
      </c>
      <c r="AU590" s="17" t="s">
        <v>90</v>
      </c>
    </row>
    <row r="591" spans="1:65" s="13" customFormat="1" ht="11.25">
      <c r="B591" s="204"/>
      <c r="C591" s="205"/>
      <c r="D591" s="199" t="s">
        <v>139</v>
      </c>
      <c r="E591" s="206" t="s">
        <v>1</v>
      </c>
      <c r="F591" s="207" t="s">
        <v>531</v>
      </c>
      <c r="G591" s="205"/>
      <c r="H591" s="206" t="s">
        <v>1</v>
      </c>
      <c r="I591" s="208"/>
      <c r="J591" s="205"/>
      <c r="K591" s="205"/>
      <c r="L591" s="209"/>
      <c r="M591" s="210"/>
      <c r="N591" s="211"/>
      <c r="O591" s="211"/>
      <c r="P591" s="211"/>
      <c r="Q591" s="211"/>
      <c r="R591" s="211"/>
      <c r="S591" s="211"/>
      <c r="T591" s="212"/>
      <c r="AT591" s="213" t="s">
        <v>139</v>
      </c>
      <c r="AU591" s="213" t="s">
        <v>90</v>
      </c>
      <c r="AV591" s="13" t="s">
        <v>88</v>
      </c>
      <c r="AW591" s="13" t="s">
        <v>36</v>
      </c>
      <c r="AX591" s="13" t="s">
        <v>80</v>
      </c>
      <c r="AY591" s="213" t="s">
        <v>128</v>
      </c>
    </row>
    <row r="592" spans="1:65" s="13" customFormat="1" ht="11.25">
      <c r="B592" s="204"/>
      <c r="C592" s="205"/>
      <c r="D592" s="199" t="s">
        <v>139</v>
      </c>
      <c r="E592" s="206" t="s">
        <v>1</v>
      </c>
      <c r="F592" s="207" t="s">
        <v>336</v>
      </c>
      <c r="G592" s="205"/>
      <c r="H592" s="206" t="s">
        <v>1</v>
      </c>
      <c r="I592" s="208"/>
      <c r="J592" s="205"/>
      <c r="K592" s="205"/>
      <c r="L592" s="209"/>
      <c r="M592" s="210"/>
      <c r="N592" s="211"/>
      <c r="O592" s="211"/>
      <c r="P592" s="211"/>
      <c r="Q592" s="211"/>
      <c r="R592" s="211"/>
      <c r="S592" s="211"/>
      <c r="T592" s="212"/>
      <c r="AT592" s="213" t="s">
        <v>139</v>
      </c>
      <c r="AU592" s="213" t="s">
        <v>90</v>
      </c>
      <c r="AV592" s="13" t="s">
        <v>88</v>
      </c>
      <c r="AW592" s="13" t="s">
        <v>36</v>
      </c>
      <c r="AX592" s="13" t="s">
        <v>80</v>
      </c>
      <c r="AY592" s="213" t="s">
        <v>128</v>
      </c>
    </row>
    <row r="593" spans="1:65" s="14" customFormat="1" ht="11.25">
      <c r="B593" s="214"/>
      <c r="C593" s="215"/>
      <c r="D593" s="199" t="s">
        <v>139</v>
      </c>
      <c r="E593" s="216" t="s">
        <v>1</v>
      </c>
      <c r="F593" s="217" t="s">
        <v>88</v>
      </c>
      <c r="G593" s="215"/>
      <c r="H593" s="218">
        <v>1</v>
      </c>
      <c r="I593" s="219"/>
      <c r="J593" s="215"/>
      <c r="K593" s="215"/>
      <c r="L593" s="220"/>
      <c r="M593" s="221"/>
      <c r="N593" s="222"/>
      <c r="O593" s="222"/>
      <c r="P593" s="222"/>
      <c r="Q593" s="222"/>
      <c r="R593" s="222"/>
      <c r="S593" s="222"/>
      <c r="T593" s="223"/>
      <c r="AT593" s="224" t="s">
        <v>139</v>
      </c>
      <c r="AU593" s="224" t="s">
        <v>90</v>
      </c>
      <c r="AV593" s="14" t="s">
        <v>90</v>
      </c>
      <c r="AW593" s="14" t="s">
        <v>36</v>
      </c>
      <c r="AX593" s="14" t="s">
        <v>88</v>
      </c>
      <c r="AY593" s="224" t="s">
        <v>128</v>
      </c>
    </row>
    <row r="594" spans="1:65" s="2" customFormat="1" ht="24.2" customHeight="1">
      <c r="A594" s="34"/>
      <c r="B594" s="35"/>
      <c r="C594" s="186" t="s">
        <v>532</v>
      </c>
      <c r="D594" s="186" t="s">
        <v>130</v>
      </c>
      <c r="E594" s="187" t="s">
        <v>533</v>
      </c>
      <c r="F594" s="188" t="s">
        <v>534</v>
      </c>
      <c r="G594" s="189" t="s">
        <v>199</v>
      </c>
      <c r="H594" s="190">
        <v>1</v>
      </c>
      <c r="I594" s="191"/>
      <c r="J594" s="192">
        <f>ROUND(I594*H594,2)</f>
        <v>0</v>
      </c>
      <c r="K594" s="188" t="s">
        <v>1</v>
      </c>
      <c r="L594" s="39"/>
      <c r="M594" s="193" t="s">
        <v>1</v>
      </c>
      <c r="N594" s="194" t="s">
        <v>45</v>
      </c>
      <c r="O594" s="71"/>
      <c r="P594" s="195">
        <f>O594*H594</f>
        <v>0</v>
      </c>
      <c r="Q594" s="195">
        <v>0.21734000000000001</v>
      </c>
      <c r="R594" s="195">
        <f>Q594*H594</f>
        <v>0.21734000000000001</v>
      </c>
      <c r="S594" s="195">
        <v>0</v>
      </c>
      <c r="T594" s="196">
        <f>S594*H594</f>
        <v>0</v>
      </c>
      <c r="U594" s="34"/>
      <c r="V594" s="34"/>
      <c r="W594" s="34"/>
      <c r="X594" s="34"/>
      <c r="Y594" s="34"/>
      <c r="Z594" s="34"/>
      <c r="AA594" s="34"/>
      <c r="AB594" s="34"/>
      <c r="AC594" s="34"/>
      <c r="AD594" s="34"/>
      <c r="AE594" s="34"/>
      <c r="AR594" s="197" t="s">
        <v>135</v>
      </c>
      <c r="AT594" s="197" t="s">
        <v>130</v>
      </c>
      <c r="AU594" s="197" t="s">
        <v>90</v>
      </c>
      <c r="AY594" s="17" t="s">
        <v>128</v>
      </c>
      <c r="BE594" s="198">
        <f>IF(N594="základní",J594,0)</f>
        <v>0</v>
      </c>
      <c r="BF594" s="198">
        <f>IF(N594="snížená",J594,0)</f>
        <v>0</v>
      </c>
      <c r="BG594" s="198">
        <f>IF(N594="zákl. přenesená",J594,0)</f>
        <v>0</v>
      </c>
      <c r="BH594" s="198">
        <f>IF(N594="sníž. přenesená",J594,0)</f>
        <v>0</v>
      </c>
      <c r="BI594" s="198">
        <f>IF(N594="nulová",J594,0)</f>
        <v>0</v>
      </c>
      <c r="BJ594" s="17" t="s">
        <v>88</v>
      </c>
      <c r="BK594" s="198">
        <f>ROUND(I594*H594,2)</f>
        <v>0</v>
      </c>
      <c r="BL594" s="17" t="s">
        <v>135</v>
      </c>
      <c r="BM594" s="197" t="s">
        <v>535</v>
      </c>
    </row>
    <row r="595" spans="1:65" s="2" customFormat="1" ht="19.5">
      <c r="A595" s="34"/>
      <c r="B595" s="35"/>
      <c r="C595" s="36"/>
      <c r="D595" s="199" t="s">
        <v>137</v>
      </c>
      <c r="E595" s="36"/>
      <c r="F595" s="200" t="s">
        <v>534</v>
      </c>
      <c r="G595" s="36"/>
      <c r="H595" s="36"/>
      <c r="I595" s="201"/>
      <c r="J595" s="36"/>
      <c r="K595" s="36"/>
      <c r="L595" s="39"/>
      <c r="M595" s="202"/>
      <c r="N595" s="203"/>
      <c r="O595" s="71"/>
      <c r="P595" s="71"/>
      <c r="Q595" s="71"/>
      <c r="R595" s="71"/>
      <c r="S595" s="71"/>
      <c r="T595" s="72"/>
      <c r="U595" s="34"/>
      <c r="V595" s="34"/>
      <c r="W595" s="34"/>
      <c r="X595" s="34"/>
      <c r="Y595" s="34"/>
      <c r="Z595" s="34"/>
      <c r="AA595" s="34"/>
      <c r="AB595" s="34"/>
      <c r="AC595" s="34"/>
      <c r="AD595" s="34"/>
      <c r="AE595" s="34"/>
      <c r="AT595" s="17" t="s">
        <v>137</v>
      </c>
      <c r="AU595" s="17" t="s">
        <v>90</v>
      </c>
    </row>
    <row r="596" spans="1:65" s="13" customFormat="1" ht="11.25">
      <c r="B596" s="204"/>
      <c r="C596" s="205"/>
      <c r="D596" s="199" t="s">
        <v>139</v>
      </c>
      <c r="E596" s="206" t="s">
        <v>1</v>
      </c>
      <c r="F596" s="207" t="s">
        <v>350</v>
      </c>
      <c r="G596" s="205"/>
      <c r="H596" s="206" t="s">
        <v>1</v>
      </c>
      <c r="I596" s="208"/>
      <c r="J596" s="205"/>
      <c r="K596" s="205"/>
      <c r="L596" s="209"/>
      <c r="M596" s="210"/>
      <c r="N596" s="211"/>
      <c r="O596" s="211"/>
      <c r="P596" s="211"/>
      <c r="Q596" s="211"/>
      <c r="R596" s="211"/>
      <c r="S596" s="211"/>
      <c r="T596" s="212"/>
      <c r="AT596" s="213" t="s">
        <v>139</v>
      </c>
      <c r="AU596" s="213" t="s">
        <v>90</v>
      </c>
      <c r="AV596" s="13" t="s">
        <v>88</v>
      </c>
      <c r="AW596" s="13" t="s">
        <v>36</v>
      </c>
      <c r="AX596" s="13" t="s">
        <v>80</v>
      </c>
      <c r="AY596" s="213" t="s">
        <v>128</v>
      </c>
    </row>
    <row r="597" spans="1:65" s="13" customFormat="1" ht="11.25">
      <c r="B597" s="204"/>
      <c r="C597" s="205"/>
      <c r="D597" s="199" t="s">
        <v>139</v>
      </c>
      <c r="E597" s="206" t="s">
        <v>1</v>
      </c>
      <c r="F597" s="207" t="s">
        <v>141</v>
      </c>
      <c r="G597" s="205"/>
      <c r="H597" s="206" t="s">
        <v>1</v>
      </c>
      <c r="I597" s="208"/>
      <c r="J597" s="205"/>
      <c r="K597" s="205"/>
      <c r="L597" s="209"/>
      <c r="M597" s="210"/>
      <c r="N597" s="211"/>
      <c r="O597" s="211"/>
      <c r="P597" s="211"/>
      <c r="Q597" s="211"/>
      <c r="R597" s="211"/>
      <c r="S597" s="211"/>
      <c r="T597" s="212"/>
      <c r="AT597" s="213" t="s">
        <v>139</v>
      </c>
      <c r="AU597" s="213" t="s">
        <v>90</v>
      </c>
      <c r="AV597" s="13" t="s">
        <v>88</v>
      </c>
      <c r="AW597" s="13" t="s">
        <v>36</v>
      </c>
      <c r="AX597" s="13" t="s">
        <v>80</v>
      </c>
      <c r="AY597" s="213" t="s">
        <v>128</v>
      </c>
    </row>
    <row r="598" spans="1:65" s="14" customFormat="1" ht="11.25">
      <c r="B598" s="214"/>
      <c r="C598" s="215"/>
      <c r="D598" s="199" t="s">
        <v>139</v>
      </c>
      <c r="E598" s="216" t="s">
        <v>1</v>
      </c>
      <c r="F598" s="217" t="s">
        <v>88</v>
      </c>
      <c r="G598" s="215"/>
      <c r="H598" s="218">
        <v>1</v>
      </c>
      <c r="I598" s="219"/>
      <c r="J598" s="215"/>
      <c r="K598" s="215"/>
      <c r="L598" s="220"/>
      <c r="M598" s="221"/>
      <c r="N598" s="222"/>
      <c r="O598" s="222"/>
      <c r="P598" s="222"/>
      <c r="Q598" s="222"/>
      <c r="R598" s="222"/>
      <c r="S598" s="222"/>
      <c r="T598" s="223"/>
      <c r="AT598" s="224" t="s">
        <v>139</v>
      </c>
      <c r="AU598" s="224" t="s">
        <v>90</v>
      </c>
      <c r="AV598" s="14" t="s">
        <v>90</v>
      </c>
      <c r="AW598" s="14" t="s">
        <v>36</v>
      </c>
      <c r="AX598" s="14" t="s">
        <v>80</v>
      </c>
      <c r="AY598" s="224" t="s">
        <v>128</v>
      </c>
    </row>
    <row r="599" spans="1:65" s="15" customFormat="1" ht="11.25">
      <c r="B599" s="225"/>
      <c r="C599" s="226"/>
      <c r="D599" s="199" t="s">
        <v>139</v>
      </c>
      <c r="E599" s="227" t="s">
        <v>1</v>
      </c>
      <c r="F599" s="228" t="s">
        <v>147</v>
      </c>
      <c r="G599" s="226"/>
      <c r="H599" s="229">
        <v>1</v>
      </c>
      <c r="I599" s="230"/>
      <c r="J599" s="226"/>
      <c r="K599" s="226"/>
      <c r="L599" s="231"/>
      <c r="M599" s="232"/>
      <c r="N599" s="233"/>
      <c r="O599" s="233"/>
      <c r="P599" s="233"/>
      <c r="Q599" s="233"/>
      <c r="R599" s="233"/>
      <c r="S599" s="233"/>
      <c r="T599" s="234"/>
      <c r="AT599" s="235" t="s">
        <v>139</v>
      </c>
      <c r="AU599" s="235" t="s">
        <v>90</v>
      </c>
      <c r="AV599" s="15" t="s">
        <v>135</v>
      </c>
      <c r="AW599" s="15" t="s">
        <v>36</v>
      </c>
      <c r="AX599" s="15" t="s">
        <v>88</v>
      </c>
      <c r="AY599" s="235" t="s">
        <v>128</v>
      </c>
    </row>
    <row r="600" spans="1:65" s="2" customFormat="1" ht="37.9" customHeight="1">
      <c r="A600" s="34"/>
      <c r="B600" s="35"/>
      <c r="C600" s="236" t="s">
        <v>536</v>
      </c>
      <c r="D600" s="236" t="s">
        <v>296</v>
      </c>
      <c r="E600" s="237" t="s">
        <v>537</v>
      </c>
      <c r="F600" s="238" t="s">
        <v>538</v>
      </c>
      <c r="G600" s="239" t="s">
        <v>199</v>
      </c>
      <c r="H600" s="240">
        <v>1</v>
      </c>
      <c r="I600" s="241"/>
      <c r="J600" s="242">
        <f>ROUND(I600*H600,2)</f>
        <v>0</v>
      </c>
      <c r="K600" s="238" t="s">
        <v>1</v>
      </c>
      <c r="L600" s="243"/>
      <c r="M600" s="244" t="s">
        <v>1</v>
      </c>
      <c r="N600" s="245" t="s">
        <v>45</v>
      </c>
      <c r="O600" s="71"/>
      <c r="P600" s="195">
        <f>O600*H600</f>
        <v>0</v>
      </c>
      <c r="Q600" s="195">
        <v>6.2E-2</v>
      </c>
      <c r="R600" s="195">
        <f>Q600*H600</f>
        <v>6.2E-2</v>
      </c>
      <c r="S600" s="195">
        <v>0</v>
      </c>
      <c r="T600" s="196">
        <f>S600*H600</f>
        <v>0</v>
      </c>
      <c r="U600" s="34"/>
      <c r="V600" s="34"/>
      <c r="W600" s="34"/>
      <c r="X600" s="34"/>
      <c r="Y600" s="34"/>
      <c r="Z600" s="34"/>
      <c r="AA600" s="34"/>
      <c r="AB600" s="34"/>
      <c r="AC600" s="34"/>
      <c r="AD600" s="34"/>
      <c r="AE600" s="34"/>
      <c r="AR600" s="197" t="s">
        <v>196</v>
      </c>
      <c r="AT600" s="197" t="s">
        <v>296</v>
      </c>
      <c r="AU600" s="197" t="s">
        <v>90</v>
      </c>
      <c r="AY600" s="17" t="s">
        <v>128</v>
      </c>
      <c r="BE600" s="198">
        <f>IF(N600="základní",J600,0)</f>
        <v>0</v>
      </c>
      <c r="BF600" s="198">
        <f>IF(N600="snížená",J600,0)</f>
        <v>0</v>
      </c>
      <c r="BG600" s="198">
        <f>IF(N600="zákl. přenesená",J600,0)</f>
        <v>0</v>
      </c>
      <c r="BH600" s="198">
        <f>IF(N600="sníž. přenesená",J600,0)</f>
        <v>0</v>
      </c>
      <c r="BI600" s="198">
        <f>IF(N600="nulová",J600,0)</f>
        <v>0</v>
      </c>
      <c r="BJ600" s="17" t="s">
        <v>88</v>
      </c>
      <c r="BK600" s="198">
        <f>ROUND(I600*H600,2)</f>
        <v>0</v>
      </c>
      <c r="BL600" s="17" t="s">
        <v>135</v>
      </c>
      <c r="BM600" s="197" t="s">
        <v>539</v>
      </c>
    </row>
    <row r="601" spans="1:65" s="2" customFormat="1" ht="19.5">
      <c r="A601" s="34"/>
      <c r="B601" s="35"/>
      <c r="C601" s="36"/>
      <c r="D601" s="199" t="s">
        <v>137</v>
      </c>
      <c r="E601" s="36"/>
      <c r="F601" s="200" t="s">
        <v>538</v>
      </c>
      <c r="G601" s="36"/>
      <c r="H601" s="36"/>
      <c r="I601" s="201"/>
      <c r="J601" s="36"/>
      <c r="K601" s="36"/>
      <c r="L601" s="39"/>
      <c r="M601" s="202"/>
      <c r="N601" s="203"/>
      <c r="O601" s="71"/>
      <c r="P601" s="71"/>
      <c r="Q601" s="71"/>
      <c r="R601" s="71"/>
      <c r="S601" s="71"/>
      <c r="T601" s="72"/>
      <c r="U601" s="34"/>
      <c r="V601" s="34"/>
      <c r="W601" s="34"/>
      <c r="X601" s="34"/>
      <c r="Y601" s="34"/>
      <c r="Z601" s="34"/>
      <c r="AA601" s="34"/>
      <c r="AB601" s="34"/>
      <c r="AC601" s="34"/>
      <c r="AD601" s="34"/>
      <c r="AE601" s="34"/>
      <c r="AT601" s="17" t="s">
        <v>137</v>
      </c>
      <c r="AU601" s="17" t="s">
        <v>90</v>
      </c>
    </row>
    <row r="602" spans="1:65" s="13" customFormat="1" ht="11.25">
      <c r="B602" s="204"/>
      <c r="C602" s="205"/>
      <c r="D602" s="199" t="s">
        <v>139</v>
      </c>
      <c r="E602" s="206" t="s">
        <v>1</v>
      </c>
      <c r="F602" s="207" t="s">
        <v>350</v>
      </c>
      <c r="G602" s="205"/>
      <c r="H602" s="206" t="s">
        <v>1</v>
      </c>
      <c r="I602" s="208"/>
      <c r="J602" s="205"/>
      <c r="K602" s="205"/>
      <c r="L602" s="209"/>
      <c r="M602" s="210"/>
      <c r="N602" s="211"/>
      <c r="O602" s="211"/>
      <c r="P602" s="211"/>
      <c r="Q602" s="211"/>
      <c r="R602" s="211"/>
      <c r="S602" s="211"/>
      <c r="T602" s="212"/>
      <c r="AT602" s="213" t="s">
        <v>139</v>
      </c>
      <c r="AU602" s="213" t="s">
        <v>90</v>
      </c>
      <c r="AV602" s="13" t="s">
        <v>88</v>
      </c>
      <c r="AW602" s="13" t="s">
        <v>36</v>
      </c>
      <c r="AX602" s="13" t="s">
        <v>80</v>
      </c>
      <c r="AY602" s="213" t="s">
        <v>128</v>
      </c>
    </row>
    <row r="603" spans="1:65" s="13" customFormat="1" ht="11.25">
      <c r="B603" s="204"/>
      <c r="C603" s="205"/>
      <c r="D603" s="199" t="s">
        <v>139</v>
      </c>
      <c r="E603" s="206" t="s">
        <v>1</v>
      </c>
      <c r="F603" s="207" t="s">
        <v>141</v>
      </c>
      <c r="G603" s="205"/>
      <c r="H603" s="206" t="s">
        <v>1</v>
      </c>
      <c r="I603" s="208"/>
      <c r="J603" s="205"/>
      <c r="K603" s="205"/>
      <c r="L603" s="209"/>
      <c r="M603" s="210"/>
      <c r="N603" s="211"/>
      <c r="O603" s="211"/>
      <c r="P603" s="211"/>
      <c r="Q603" s="211"/>
      <c r="R603" s="211"/>
      <c r="S603" s="211"/>
      <c r="T603" s="212"/>
      <c r="AT603" s="213" t="s">
        <v>139</v>
      </c>
      <c r="AU603" s="213" t="s">
        <v>90</v>
      </c>
      <c r="AV603" s="13" t="s">
        <v>88</v>
      </c>
      <c r="AW603" s="13" t="s">
        <v>36</v>
      </c>
      <c r="AX603" s="13" t="s">
        <v>80</v>
      </c>
      <c r="AY603" s="213" t="s">
        <v>128</v>
      </c>
    </row>
    <row r="604" spans="1:65" s="14" customFormat="1" ht="11.25">
      <c r="B604" s="214"/>
      <c r="C604" s="215"/>
      <c r="D604" s="199" t="s">
        <v>139</v>
      </c>
      <c r="E604" s="216" t="s">
        <v>1</v>
      </c>
      <c r="F604" s="217" t="s">
        <v>88</v>
      </c>
      <c r="G604" s="215"/>
      <c r="H604" s="218">
        <v>1</v>
      </c>
      <c r="I604" s="219"/>
      <c r="J604" s="215"/>
      <c r="K604" s="215"/>
      <c r="L604" s="220"/>
      <c r="M604" s="221"/>
      <c r="N604" s="222"/>
      <c r="O604" s="222"/>
      <c r="P604" s="222"/>
      <c r="Q604" s="222"/>
      <c r="R604" s="222"/>
      <c r="S604" s="222"/>
      <c r="T604" s="223"/>
      <c r="AT604" s="224" t="s">
        <v>139</v>
      </c>
      <c r="AU604" s="224" t="s">
        <v>90</v>
      </c>
      <c r="AV604" s="14" t="s">
        <v>90</v>
      </c>
      <c r="AW604" s="14" t="s">
        <v>36</v>
      </c>
      <c r="AX604" s="14" t="s">
        <v>80</v>
      </c>
      <c r="AY604" s="224" t="s">
        <v>128</v>
      </c>
    </row>
    <row r="605" spans="1:65" s="15" customFormat="1" ht="11.25">
      <c r="B605" s="225"/>
      <c r="C605" s="226"/>
      <c r="D605" s="199" t="s">
        <v>139</v>
      </c>
      <c r="E605" s="227" t="s">
        <v>1</v>
      </c>
      <c r="F605" s="228" t="s">
        <v>147</v>
      </c>
      <c r="G605" s="226"/>
      <c r="H605" s="229">
        <v>1</v>
      </c>
      <c r="I605" s="230"/>
      <c r="J605" s="226"/>
      <c r="K605" s="226"/>
      <c r="L605" s="231"/>
      <c r="M605" s="232"/>
      <c r="N605" s="233"/>
      <c r="O605" s="233"/>
      <c r="P605" s="233"/>
      <c r="Q605" s="233"/>
      <c r="R605" s="233"/>
      <c r="S605" s="233"/>
      <c r="T605" s="234"/>
      <c r="AT605" s="235" t="s">
        <v>139</v>
      </c>
      <c r="AU605" s="235" t="s">
        <v>90</v>
      </c>
      <c r="AV605" s="15" t="s">
        <v>135</v>
      </c>
      <c r="AW605" s="15" t="s">
        <v>36</v>
      </c>
      <c r="AX605" s="15" t="s">
        <v>88</v>
      </c>
      <c r="AY605" s="235" t="s">
        <v>128</v>
      </c>
    </row>
    <row r="606" spans="1:65" s="2" customFormat="1" ht="21.75" customHeight="1">
      <c r="A606" s="34"/>
      <c r="B606" s="35"/>
      <c r="C606" s="186" t="s">
        <v>540</v>
      </c>
      <c r="D606" s="186" t="s">
        <v>130</v>
      </c>
      <c r="E606" s="187" t="s">
        <v>541</v>
      </c>
      <c r="F606" s="188" t="s">
        <v>542</v>
      </c>
      <c r="G606" s="189" t="s">
        <v>181</v>
      </c>
      <c r="H606" s="190">
        <v>42</v>
      </c>
      <c r="I606" s="191"/>
      <c r="J606" s="192">
        <f>ROUND(I606*H606,2)</f>
        <v>0</v>
      </c>
      <c r="K606" s="188" t="s">
        <v>1</v>
      </c>
      <c r="L606" s="39"/>
      <c r="M606" s="193" t="s">
        <v>1</v>
      </c>
      <c r="N606" s="194" t="s">
        <v>45</v>
      </c>
      <c r="O606" s="71"/>
      <c r="P606" s="195">
        <f>O606*H606</f>
        <v>0</v>
      </c>
      <c r="Q606" s="195">
        <v>9.0000000000000006E-5</v>
      </c>
      <c r="R606" s="195">
        <f>Q606*H606</f>
        <v>3.7800000000000004E-3</v>
      </c>
      <c r="S606" s="195">
        <v>0</v>
      </c>
      <c r="T606" s="196">
        <f>S606*H606</f>
        <v>0</v>
      </c>
      <c r="U606" s="34"/>
      <c r="V606" s="34"/>
      <c r="W606" s="34"/>
      <c r="X606" s="34"/>
      <c r="Y606" s="34"/>
      <c r="Z606" s="34"/>
      <c r="AA606" s="34"/>
      <c r="AB606" s="34"/>
      <c r="AC606" s="34"/>
      <c r="AD606" s="34"/>
      <c r="AE606" s="34"/>
      <c r="AR606" s="197" t="s">
        <v>135</v>
      </c>
      <c r="AT606" s="197" t="s">
        <v>130</v>
      </c>
      <c r="AU606" s="197" t="s">
        <v>90</v>
      </c>
      <c r="AY606" s="17" t="s">
        <v>128</v>
      </c>
      <c r="BE606" s="198">
        <f>IF(N606="základní",J606,0)</f>
        <v>0</v>
      </c>
      <c r="BF606" s="198">
        <f>IF(N606="snížená",J606,0)</f>
        <v>0</v>
      </c>
      <c r="BG606" s="198">
        <f>IF(N606="zákl. přenesená",J606,0)</f>
        <v>0</v>
      </c>
      <c r="BH606" s="198">
        <f>IF(N606="sníž. přenesená",J606,0)</f>
        <v>0</v>
      </c>
      <c r="BI606" s="198">
        <f>IF(N606="nulová",J606,0)</f>
        <v>0</v>
      </c>
      <c r="BJ606" s="17" t="s">
        <v>88</v>
      </c>
      <c r="BK606" s="198">
        <f>ROUND(I606*H606,2)</f>
        <v>0</v>
      </c>
      <c r="BL606" s="17" t="s">
        <v>135</v>
      </c>
      <c r="BM606" s="197" t="s">
        <v>543</v>
      </c>
    </row>
    <row r="607" spans="1:65" s="2" customFormat="1" ht="11.25">
      <c r="A607" s="34"/>
      <c r="B607" s="35"/>
      <c r="C607" s="36"/>
      <c r="D607" s="199" t="s">
        <v>137</v>
      </c>
      <c r="E607" s="36"/>
      <c r="F607" s="200" t="s">
        <v>542</v>
      </c>
      <c r="G607" s="36"/>
      <c r="H607" s="36"/>
      <c r="I607" s="201"/>
      <c r="J607" s="36"/>
      <c r="K607" s="36"/>
      <c r="L607" s="39"/>
      <c r="M607" s="202"/>
      <c r="N607" s="203"/>
      <c r="O607" s="71"/>
      <c r="P607" s="71"/>
      <c r="Q607" s="71"/>
      <c r="R607" s="71"/>
      <c r="S607" s="71"/>
      <c r="T607" s="72"/>
      <c r="U607" s="34"/>
      <c r="V607" s="34"/>
      <c r="W607" s="34"/>
      <c r="X607" s="34"/>
      <c r="Y607" s="34"/>
      <c r="Z607" s="34"/>
      <c r="AA607" s="34"/>
      <c r="AB607" s="34"/>
      <c r="AC607" s="34"/>
      <c r="AD607" s="34"/>
      <c r="AE607" s="34"/>
      <c r="AT607" s="17" t="s">
        <v>137</v>
      </c>
      <c r="AU607" s="17" t="s">
        <v>90</v>
      </c>
    </row>
    <row r="608" spans="1:65" s="13" customFormat="1" ht="11.25">
      <c r="B608" s="204"/>
      <c r="C608" s="205"/>
      <c r="D608" s="199" t="s">
        <v>139</v>
      </c>
      <c r="E608" s="206" t="s">
        <v>1</v>
      </c>
      <c r="F608" s="207" t="s">
        <v>241</v>
      </c>
      <c r="G608" s="205"/>
      <c r="H608" s="206" t="s">
        <v>1</v>
      </c>
      <c r="I608" s="208"/>
      <c r="J608" s="205"/>
      <c r="K608" s="205"/>
      <c r="L608" s="209"/>
      <c r="M608" s="210"/>
      <c r="N608" s="211"/>
      <c r="O608" s="211"/>
      <c r="P608" s="211"/>
      <c r="Q608" s="211"/>
      <c r="R608" s="211"/>
      <c r="S608" s="211"/>
      <c r="T608" s="212"/>
      <c r="AT608" s="213" t="s">
        <v>139</v>
      </c>
      <c r="AU608" s="213" t="s">
        <v>90</v>
      </c>
      <c r="AV608" s="13" t="s">
        <v>88</v>
      </c>
      <c r="AW608" s="13" t="s">
        <v>36</v>
      </c>
      <c r="AX608" s="13" t="s">
        <v>80</v>
      </c>
      <c r="AY608" s="213" t="s">
        <v>128</v>
      </c>
    </row>
    <row r="609" spans="1:65" s="13" customFormat="1" ht="11.25">
      <c r="B609" s="204"/>
      <c r="C609" s="205"/>
      <c r="D609" s="199" t="s">
        <v>139</v>
      </c>
      <c r="E609" s="206" t="s">
        <v>1</v>
      </c>
      <c r="F609" s="207" t="s">
        <v>141</v>
      </c>
      <c r="G609" s="205"/>
      <c r="H609" s="206" t="s">
        <v>1</v>
      </c>
      <c r="I609" s="208"/>
      <c r="J609" s="205"/>
      <c r="K609" s="205"/>
      <c r="L609" s="209"/>
      <c r="M609" s="210"/>
      <c r="N609" s="211"/>
      <c r="O609" s="211"/>
      <c r="P609" s="211"/>
      <c r="Q609" s="211"/>
      <c r="R609" s="211"/>
      <c r="S609" s="211"/>
      <c r="T609" s="212"/>
      <c r="AT609" s="213" t="s">
        <v>139</v>
      </c>
      <c r="AU609" s="213" t="s">
        <v>90</v>
      </c>
      <c r="AV609" s="13" t="s">
        <v>88</v>
      </c>
      <c r="AW609" s="13" t="s">
        <v>36</v>
      </c>
      <c r="AX609" s="13" t="s">
        <v>80</v>
      </c>
      <c r="AY609" s="213" t="s">
        <v>128</v>
      </c>
    </row>
    <row r="610" spans="1:65" s="14" customFormat="1" ht="11.25">
      <c r="B610" s="214"/>
      <c r="C610" s="215"/>
      <c r="D610" s="199" t="s">
        <v>139</v>
      </c>
      <c r="E610" s="216" t="s">
        <v>1</v>
      </c>
      <c r="F610" s="217" t="s">
        <v>328</v>
      </c>
      <c r="G610" s="215"/>
      <c r="H610" s="218">
        <v>32</v>
      </c>
      <c r="I610" s="219"/>
      <c r="J610" s="215"/>
      <c r="K610" s="215"/>
      <c r="L610" s="220"/>
      <c r="M610" s="221"/>
      <c r="N610" s="222"/>
      <c r="O610" s="222"/>
      <c r="P610" s="222"/>
      <c r="Q610" s="222"/>
      <c r="R610" s="222"/>
      <c r="S610" s="222"/>
      <c r="T610" s="223"/>
      <c r="AT610" s="224" t="s">
        <v>139</v>
      </c>
      <c r="AU610" s="224" t="s">
        <v>90</v>
      </c>
      <c r="AV610" s="14" t="s">
        <v>90</v>
      </c>
      <c r="AW610" s="14" t="s">
        <v>36</v>
      </c>
      <c r="AX610" s="14" t="s">
        <v>80</v>
      </c>
      <c r="AY610" s="224" t="s">
        <v>128</v>
      </c>
    </row>
    <row r="611" spans="1:65" s="13" customFormat="1" ht="11.25">
      <c r="B611" s="204"/>
      <c r="C611" s="205"/>
      <c r="D611" s="199" t="s">
        <v>139</v>
      </c>
      <c r="E611" s="206" t="s">
        <v>1</v>
      </c>
      <c r="F611" s="207" t="s">
        <v>143</v>
      </c>
      <c r="G611" s="205"/>
      <c r="H611" s="206" t="s">
        <v>1</v>
      </c>
      <c r="I611" s="208"/>
      <c r="J611" s="205"/>
      <c r="K611" s="205"/>
      <c r="L611" s="209"/>
      <c r="M611" s="210"/>
      <c r="N611" s="211"/>
      <c r="O611" s="211"/>
      <c r="P611" s="211"/>
      <c r="Q611" s="211"/>
      <c r="R611" s="211"/>
      <c r="S611" s="211"/>
      <c r="T611" s="212"/>
      <c r="AT611" s="213" t="s">
        <v>139</v>
      </c>
      <c r="AU611" s="213" t="s">
        <v>90</v>
      </c>
      <c r="AV611" s="13" t="s">
        <v>88</v>
      </c>
      <c r="AW611" s="13" t="s">
        <v>36</v>
      </c>
      <c r="AX611" s="13" t="s">
        <v>80</v>
      </c>
      <c r="AY611" s="213" t="s">
        <v>128</v>
      </c>
    </row>
    <row r="612" spans="1:65" s="14" customFormat="1" ht="11.25">
      <c r="B612" s="214"/>
      <c r="C612" s="215"/>
      <c r="D612" s="199" t="s">
        <v>139</v>
      </c>
      <c r="E612" s="216" t="s">
        <v>1</v>
      </c>
      <c r="F612" s="217" t="s">
        <v>178</v>
      </c>
      <c r="G612" s="215"/>
      <c r="H612" s="218">
        <v>6</v>
      </c>
      <c r="I612" s="219"/>
      <c r="J612" s="215"/>
      <c r="K612" s="215"/>
      <c r="L612" s="220"/>
      <c r="M612" s="221"/>
      <c r="N612" s="222"/>
      <c r="O612" s="222"/>
      <c r="P612" s="222"/>
      <c r="Q612" s="222"/>
      <c r="R612" s="222"/>
      <c r="S612" s="222"/>
      <c r="T612" s="223"/>
      <c r="AT612" s="224" t="s">
        <v>139</v>
      </c>
      <c r="AU612" s="224" t="s">
        <v>90</v>
      </c>
      <c r="AV612" s="14" t="s">
        <v>90</v>
      </c>
      <c r="AW612" s="14" t="s">
        <v>36</v>
      </c>
      <c r="AX612" s="14" t="s">
        <v>80</v>
      </c>
      <c r="AY612" s="224" t="s">
        <v>128</v>
      </c>
    </row>
    <row r="613" spans="1:65" s="13" customFormat="1" ht="11.25">
      <c r="B613" s="204"/>
      <c r="C613" s="205"/>
      <c r="D613" s="199" t="s">
        <v>139</v>
      </c>
      <c r="E613" s="206" t="s">
        <v>1</v>
      </c>
      <c r="F613" s="207" t="s">
        <v>145</v>
      </c>
      <c r="G613" s="205"/>
      <c r="H613" s="206" t="s">
        <v>1</v>
      </c>
      <c r="I613" s="208"/>
      <c r="J613" s="205"/>
      <c r="K613" s="205"/>
      <c r="L613" s="209"/>
      <c r="M613" s="210"/>
      <c r="N613" s="211"/>
      <c r="O613" s="211"/>
      <c r="P613" s="211"/>
      <c r="Q613" s="211"/>
      <c r="R613" s="211"/>
      <c r="S613" s="211"/>
      <c r="T613" s="212"/>
      <c r="AT613" s="213" t="s">
        <v>139</v>
      </c>
      <c r="AU613" s="213" t="s">
        <v>90</v>
      </c>
      <c r="AV613" s="13" t="s">
        <v>88</v>
      </c>
      <c r="AW613" s="13" t="s">
        <v>36</v>
      </c>
      <c r="AX613" s="13" t="s">
        <v>80</v>
      </c>
      <c r="AY613" s="213" t="s">
        <v>128</v>
      </c>
    </row>
    <row r="614" spans="1:65" s="14" customFormat="1" ht="11.25">
      <c r="B614" s="214"/>
      <c r="C614" s="215"/>
      <c r="D614" s="199" t="s">
        <v>139</v>
      </c>
      <c r="E614" s="216" t="s">
        <v>1</v>
      </c>
      <c r="F614" s="217" t="s">
        <v>135</v>
      </c>
      <c r="G614" s="215"/>
      <c r="H614" s="218">
        <v>4</v>
      </c>
      <c r="I614" s="219"/>
      <c r="J614" s="215"/>
      <c r="K614" s="215"/>
      <c r="L614" s="220"/>
      <c r="M614" s="221"/>
      <c r="N614" s="222"/>
      <c r="O614" s="222"/>
      <c r="P614" s="222"/>
      <c r="Q614" s="222"/>
      <c r="R614" s="222"/>
      <c r="S614" s="222"/>
      <c r="T614" s="223"/>
      <c r="AT614" s="224" t="s">
        <v>139</v>
      </c>
      <c r="AU614" s="224" t="s">
        <v>90</v>
      </c>
      <c r="AV614" s="14" t="s">
        <v>90</v>
      </c>
      <c r="AW614" s="14" t="s">
        <v>36</v>
      </c>
      <c r="AX614" s="14" t="s">
        <v>80</v>
      </c>
      <c r="AY614" s="224" t="s">
        <v>128</v>
      </c>
    </row>
    <row r="615" spans="1:65" s="15" customFormat="1" ht="11.25">
      <c r="B615" s="225"/>
      <c r="C615" s="226"/>
      <c r="D615" s="199" t="s">
        <v>139</v>
      </c>
      <c r="E615" s="227" t="s">
        <v>1</v>
      </c>
      <c r="F615" s="228" t="s">
        <v>147</v>
      </c>
      <c r="G615" s="226"/>
      <c r="H615" s="229">
        <v>42</v>
      </c>
      <c r="I615" s="230"/>
      <c r="J615" s="226"/>
      <c r="K615" s="226"/>
      <c r="L615" s="231"/>
      <c r="M615" s="232"/>
      <c r="N615" s="233"/>
      <c r="O615" s="233"/>
      <c r="P615" s="233"/>
      <c r="Q615" s="233"/>
      <c r="R615" s="233"/>
      <c r="S615" s="233"/>
      <c r="T615" s="234"/>
      <c r="AT615" s="235" t="s">
        <v>139</v>
      </c>
      <c r="AU615" s="235" t="s">
        <v>90</v>
      </c>
      <c r="AV615" s="15" t="s">
        <v>135</v>
      </c>
      <c r="AW615" s="15" t="s">
        <v>36</v>
      </c>
      <c r="AX615" s="15" t="s">
        <v>88</v>
      </c>
      <c r="AY615" s="235" t="s">
        <v>128</v>
      </c>
    </row>
    <row r="616" spans="1:65" s="12" customFormat="1" ht="22.9" customHeight="1">
      <c r="B616" s="170"/>
      <c r="C616" s="171"/>
      <c r="D616" s="172" t="s">
        <v>79</v>
      </c>
      <c r="E616" s="184" t="s">
        <v>203</v>
      </c>
      <c r="F616" s="184" t="s">
        <v>544</v>
      </c>
      <c r="G616" s="171"/>
      <c r="H616" s="171"/>
      <c r="I616" s="174"/>
      <c r="J616" s="185">
        <f>BK616</f>
        <v>0</v>
      </c>
      <c r="K616" s="171"/>
      <c r="L616" s="176"/>
      <c r="M616" s="177"/>
      <c r="N616" s="178"/>
      <c r="O616" s="178"/>
      <c r="P616" s="179">
        <f>SUM(P617:P642)</f>
        <v>0</v>
      </c>
      <c r="Q616" s="178"/>
      <c r="R616" s="179">
        <f>SUM(R617:R642)</f>
        <v>4.2000000000000006E-3</v>
      </c>
      <c r="S616" s="178"/>
      <c r="T616" s="180">
        <f>SUM(T617:T642)</f>
        <v>7.32</v>
      </c>
      <c r="AR616" s="181" t="s">
        <v>88</v>
      </c>
      <c r="AT616" s="182" t="s">
        <v>79</v>
      </c>
      <c r="AU616" s="182" t="s">
        <v>88</v>
      </c>
      <c r="AY616" s="181" t="s">
        <v>128</v>
      </c>
      <c r="BK616" s="183">
        <f>SUM(BK617:BK642)</f>
        <v>0</v>
      </c>
    </row>
    <row r="617" spans="1:65" s="2" customFormat="1" ht="24.2" customHeight="1">
      <c r="A617" s="34"/>
      <c r="B617" s="35"/>
      <c r="C617" s="186" t="s">
        <v>545</v>
      </c>
      <c r="D617" s="186" t="s">
        <v>130</v>
      </c>
      <c r="E617" s="187" t="s">
        <v>546</v>
      </c>
      <c r="F617" s="188" t="s">
        <v>547</v>
      </c>
      <c r="G617" s="189" t="s">
        <v>181</v>
      </c>
      <c r="H617" s="190">
        <v>12</v>
      </c>
      <c r="I617" s="191"/>
      <c r="J617" s="192">
        <f>ROUND(I617*H617,2)</f>
        <v>0</v>
      </c>
      <c r="K617" s="188" t="s">
        <v>182</v>
      </c>
      <c r="L617" s="39"/>
      <c r="M617" s="193" t="s">
        <v>1</v>
      </c>
      <c r="N617" s="194" t="s">
        <v>45</v>
      </c>
      <c r="O617" s="71"/>
      <c r="P617" s="195">
        <f>O617*H617</f>
        <v>0</v>
      </c>
      <c r="Q617" s="195">
        <v>1.0000000000000001E-5</v>
      </c>
      <c r="R617" s="195">
        <f>Q617*H617</f>
        <v>1.2000000000000002E-4</v>
      </c>
      <c r="S617" s="195">
        <v>0</v>
      </c>
      <c r="T617" s="196">
        <f>S617*H617</f>
        <v>0</v>
      </c>
      <c r="U617" s="34"/>
      <c r="V617" s="34"/>
      <c r="W617" s="34"/>
      <c r="X617" s="34"/>
      <c r="Y617" s="34"/>
      <c r="Z617" s="34"/>
      <c r="AA617" s="34"/>
      <c r="AB617" s="34"/>
      <c r="AC617" s="34"/>
      <c r="AD617" s="34"/>
      <c r="AE617" s="34"/>
      <c r="AR617" s="197" t="s">
        <v>135</v>
      </c>
      <c r="AT617" s="197" t="s">
        <v>130</v>
      </c>
      <c r="AU617" s="197" t="s">
        <v>90</v>
      </c>
      <c r="AY617" s="17" t="s">
        <v>128</v>
      </c>
      <c r="BE617" s="198">
        <f>IF(N617="základní",J617,0)</f>
        <v>0</v>
      </c>
      <c r="BF617" s="198">
        <f>IF(N617="snížená",J617,0)</f>
        <v>0</v>
      </c>
      <c r="BG617" s="198">
        <f>IF(N617="zákl. přenesená",J617,0)</f>
        <v>0</v>
      </c>
      <c r="BH617" s="198">
        <f>IF(N617="sníž. přenesená",J617,0)</f>
        <v>0</v>
      </c>
      <c r="BI617" s="198">
        <f>IF(N617="nulová",J617,0)</f>
        <v>0</v>
      </c>
      <c r="BJ617" s="17" t="s">
        <v>88</v>
      </c>
      <c r="BK617" s="198">
        <f>ROUND(I617*H617,2)</f>
        <v>0</v>
      </c>
      <c r="BL617" s="17" t="s">
        <v>135</v>
      </c>
      <c r="BM617" s="197" t="s">
        <v>548</v>
      </c>
    </row>
    <row r="618" spans="1:65" s="2" customFormat="1" ht="19.5">
      <c r="A618" s="34"/>
      <c r="B618" s="35"/>
      <c r="C618" s="36"/>
      <c r="D618" s="199" t="s">
        <v>137</v>
      </c>
      <c r="E618" s="36"/>
      <c r="F618" s="200" t="s">
        <v>549</v>
      </c>
      <c r="G618" s="36"/>
      <c r="H618" s="36"/>
      <c r="I618" s="201"/>
      <c r="J618" s="36"/>
      <c r="K618" s="36"/>
      <c r="L618" s="39"/>
      <c r="M618" s="202"/>
      <c r="N618" s="203"/>
      <c r="O618" s="71"/>
      <c r="P618" s="71"/>
      <c r="Q618" s="71"/>
      <c r="R618" s="71"/>
      <c r="S618" s="71"/>
      <c r="T618" s="72"/>
      <c r="U618" s="34"/>
      <c r="V618" s="34"/>
      <c r="W618" s="34"/>
      <c r="X618" s="34"/>
      <c r="Y618" s="34"/>
      <c r="Z618" s="34"/>
      <c r="AA618" s="34"/>
      <c r="AB618" s="34"/>
      <c r="AC618" s="34"/>
      <c r="AD618" s="34"/>
      <c r="AE618" s="34"/>
      <c r="AT618" s="17" t="s">
        <v>137</v>
      </c>
      <c r="AU618" s="17" t="s">
        <v>90</v>
      </c>
    </row>
    <row r="619" spans="1:65" s="13" customFormat="1" ht="11.25">
      <c r="B619" s="204"/>
      <c r="C619" s="205"/>
      <c r="D619" s="199" t="s">
        <v>139</v>
      </c>
      <c r="E619" s="206" t="s">
        <v>1</v>
      </c>
      <c r="F619" s="207" t="s">
        <v>550</v>
      </c>
      <c r="G619" s="205"/>
      <c r="H619" s="206" t="s">
        <v>1</v>
      </c>
      <c r="I619" s="208"/>
      <c r="J619" s="205"/>
      <c r="K619" s="205"/>
      <c r="L619" s="209"/>
      <c r="M619" s="210"/>
      <c r="N619" s="211"/>
      <c r="O619" s="211"/>
      <c r="P619" s="211"/>
      <c r="Q619" s="211"/>
      <c r="R619" s="211"/>
      <c r="S619" s="211"/>
      <c r="T619" s="212"/>
      <c r="AT619" s="213" t="s">
        <v>139</v>
      </c>
      <c r="AU619" s="213" t="s">
        <v>90</v>
      </c>
      <c r="AV619" s="13" t="s">
        <v>88</v>
      </c>
      <c r="AW619" s="13" t="s">
        <v>36</v>
      </c>
      <c r="AX619" s="13" t="s">
        <v>80</v>
      </c>
      <c r="AY619" s="213" t="s">
        <v>128</v>
      </c>
    </row>
    <row r="620" spans="1:65" s="13" customFormat="1" ht="11.25">
      <c r="B620" s="204"/>
      <c r="C620" s="205"/>
      <c r="D620" s="199" t="s">
        <v>139</v>
      </c>
      <c r="E620" s="206" t="s">
        <v>1</v>
      </c>
      <c r="F620" s="207" t="s">
        <v>141</v>
      </c>
      <c r="G620" s="205"/>
      <c r="H620" s="206" t="s">
        <v>1</v>
      </c>
      <c r="I620" s="208"/>
      <c r="J620" s="205"/>
      <c r="K620" s="205"/>
      <c r="L620" s="209"/>
      <c r="M620" s="210"/>
      <c r="N620" s="211"/>
      <c r="O620" s="211"/>
      <c r="P620" s="211"/>
      <c r="Q620" s="211"/>
      <c r="R620" s="211"/>
      <c r="S620" s="211"/>
      <c r="T620" s="212"/>
      <c r="AT620" s="213" t="s">
        <v>139</v>
      </c>
      <c r="AU620" s="213" t="s">
        <v>90</v>
      </c>
      <c r="AV620" s="13" t="s">
        <v>88</v>
      </c>
      <c r="AW620" s="13" t="s">
        <v>36</v>
      </c>
      <c r="AX620" s="13" t="s">
        <v>80</v>
      </c>
      <c r="AY620" s="213" t="s">
        <v>128</v>
      </c>
    </row>
    <row r="621" spans="1:65" s="14" customFormat="1" ht="11.25">
      <c r="B621" s="214"/>
      <c r="C621" s="215"/>
      <c r="D621" s="199" t="s">
        <v>139</v>
      </c>
      <c r="E621" s="216" t="s">
        <v>1</v>
      </c>
      <c r="F621" s="217" t="s">
        <v>551</v>
      </c>
      <c r="G621" s="215"/>
      <c r="H621" s="218">
        <v>12</v>
      </c>
      <c r="I621" s="219"/>
      <c r="J621" s="215"/>
      <c r="K621" s="215"/>
      <c r="L621" s="220"/>
      <c r="M621" s="221"/>
      <c r="N621" s="222"/>
      <c r="O621" s="222"/>
      <c r="P621" s="222"/>
      <c r="Q621" s="222"/>
      <c r="R621" s="222"/>
      <c r="S621" s="222"/>
      <c r="T621" s="223"/>
      <c r="AT621" s="224" t="s">
        <v>139</v>
      </c>
      <c r="AU621" s="224" t="s">
        <v>90</v>
      </c>
      <c r="AV621" s="14" t="s">
        <v>90</v>
      </c>
      <c r="AW621" s="14" t="s">
        <v>36</v>
      </c>
      <c r="AX621" s="14" t="s">
        <v>80</v>
      </c>
      <c r="AY621" s="224" t="s">
        <v>128</v>
      </c>
    </row>
    <row r="622" spans="1:65" s="15" customFormat="1" ht="11.25">
      <c r="B622" s="225"/>
      <c r="C622" s="226"/>
      <c r="D622" s="199" t="s">
        <v>139</v>
      </c>
      <c r="E622" s="227" t="s">
        <v>1</v>
      </c>
      <c r="F622" s="228" t="s">
        <v>147</v>
      </c>
      <c r="G622" s="226"/>
      <c r="H622" s="229">
        <v>12</v>
      </c>
      <c r="I622" s="230"/>
      <c r="J622" s="226"/>
      <c r="K622" s="226"/>
      <c r="L622" s="231"/>
      <c r="M622" s="232"/>
      <c r="N622" s="233"/>
      <c r="O622" s="233"/>
      <c r="P622" s="233"/>
      <c r="Q622" s="233"/>
      <c r="R622" s="233"/>
      <c r="S622" s="233"/>
      <c r="T622" s="234"/>
      <c r="AT622" s="235" t="s">
        <v>139</v>
      </c>
      <c r="AU622" s="235" t="s">
        <v>90</v>
      </c>
      <c r="AV622" s="15" t="s">
        <v>135</v>
      </c>
      <c r="AW622" s="15" t="s">
        <v>4</v>
      </c>
      <c r="AX622" s="15" t="s">
        <v>88</v>
      </c>
      <c r="AY622" s="235" t="s">
        <v>128</v>
      </c>
    </row>
    <row r="623" spans="1:65" s="2" customFormat="1" ht="24.2" customHeight="1">
      <c r="A623" s="34"/>
      <c r="B623" s="35"/>
      <c r="C623" s="186" t="s">
        <v>552</v>
      </c>
      <c r="D623" s="186" t="s">
        <v>130</v>
      </c>
      <c r="E623" s="187" t="s">
        <v>553</v>
      </c>
      <c r="F623" s="188" t="s">
        <v>554</v>
      </c>
      <c r="G623" s="189" t="s">
        <v>181</v>
      </c>
      <c r="H623" s="190">
        <v>12</v>
      </c>
      <c r="I623" s="191"/>
      <c r="J623" s="192">
        <f>ROUND(I623*H623,2)</f>
        <v>0</v>
      </c>
      <c r="K623" s="188" t="s">
        <v>182</v>
      </c>
      <c r="L623" s="39"/>
      <c r="M623" s="193" t="s">
        <v>1</v>
      </c>
      <c r="N623" s="194" t="s">
        <v>45</v>
      </c>
      <c r="O623" s="71"/>
      <c r="P623" s="195">
        <f>O623*H623</f>
        <v>0</v>
      </c>
      <c r="Q623" s="195">
        <v>3.4000000000000002E-4</v>
      </c>
      <c r="R623" s="195">
        <f>Q623*H623</f>
        <v>4.0800000000000003E-3</v>
      </c>
      <c r="S623" s="195">
        <v>0</v>
      </c>
      <c r="T623" s="196">
        <f>S623*H623</f>
        <v>0</v>
      </c>
      <c r="U623" s="34"/>
      <c r="V623" s="34"/>
      <c r="W623" s="34"/>
      <c r="X623" s="34"/>
      <c r="Y623" s="34"/>
      <c r="Z623" s="34"/>
      <c r="AA623" s="34"/>
      <c r="AB623" s="34"/>
      <c r="AC623" s="34"/>
      <c r="AD623" s="34"/>
      <c r="AE623" s="34"/>
      <c r="AR623" s="197" t="s">
        <v>135</v>
      </c>
      <c r="AT623" s="197" t="s">
        <v>130</v>
      </c>
      <c r="AU623" s="197" t="s">
        <v>90</v>
      </c>
      <c r="AY623" s="17" t="s">
        <v>128</v>
      </c>
      <c r="BE623" s="198">
        <f>IF(N623="základní",J623,0)</f>
        <v>0</v>
      </c>
      <c r="BF623" s="198">
        <f>IF(N623="snížená",J623,0)</f>
        <v>0</v>
      </c>
      <c r="BG623" s="198">
        <f>IF(N623="zákl. přenesená",J623,0)</f>
        <v>0</v>
      </c>
      <c r="BH623" s="198">
        <f>IF(N623="sníž. přenesená",J623,0)</f>
        <v>0</v>
      </c>
      <c r="BI623" s="198">
        <f>IF(N623="nulová",J623,0)</f>
        <v>0</v>
      </c>
      <c r="BJ623" s="17" t="s">
        <v>88</v>
      </c>
      <c r="BK623" s="198">
        <f>ROUND(I623*H623,2)</f>
        <v>0</v>
      </c>
      <c r="BL623" s="17" t="s">
        <v>135</v>
      </c>
      <c r="BM623" s="197" t="s">
        <v>555</v>
      </c>
    </row>
    <row r="624" spans="1:65" s="2" customFormat="1" ht="29.25">
      <c r="A624" s="34"/>
      <c r="B624" s="35"/>
      <c r="C624" s="36"/>
      <c r="D624" s="199" t="s">
        <v>137</v>
      </c>
      <c r="E624" s="36"/>
      <c r="F624" s="200" t="s">
        <v>556</v>
      </c>
      <c r="G624" s="36"/>
      <c r="H624" s="36"/>
      <c r="I624" s="201"/>
      <c r="J624" s="36"/>
      <c r="K624" s="36"/>
      <c r="L624" s="39"/>
      <c r="M624" s="202"/>
      <c r="N624" s="203"/>
      <c r="O624" s="71"/>
      <c r="P624" s="71"/>
      <c r="Q624" s="71"/>
      <c r="R624" s="71"/>
      <c r="S624" s="71"/>
      <c r="T624" s="72"/>
      <c r="U624" s="34"/>
      <c r="V624" s="34"/>
      <c r="W624" s="34"/>
      <c r="X624" s="34"/>
      <c r="Y624" s="34"/>
      <c r="Z624" s="34"/>
      <c r="AA624" s="34"/>
      <c r="AB624" s="34"/>
      <c r="AC624" s="34"/>
      <c r="AD624" s="34"/>
      <c r="AE624" s="34"/>
      <c r="AT624" s="17" t="s">
        <v>137</v>
      </c>
      <c r="AU624" s="17" t="s">
        <v>90</v>
      </c>
    </row>
    <row r="625" spans="1:65" s="13" customFormat="1" ht="11.25">
      <c r="B625" s="204"/>
      <c r="C625" s="205"/>
      <c r="D625" s="199" t="s">
        <v>139</v>
      </c>
      <c r="E625" s="206" t="s">
        <v>1</v>
      </c>
      <c r="F625" s="207" t="s">
        <v>550</v>
      </c>
      <c r="G625" s="205"/>
      <c r="H625" s="206" t="s">
        <v>1</v>
      </c>
      <c r="I625" s="208"/>
      <c r="J625" s="205"/>
      <c r="K625" s="205"/>
      <c r="L625" s="209"/>
      <c r="M625" s="210"/>
      <c r="N625" s="211"/>
      <c r="O625" s="211"/>
      <c r="P625" s="211"/>
      <c r="Q625" s="211"/>
      <c r="R625" s="211"/>
      <c r="S625" s="211"/>
      <c r="T625" s="212"/>
      <c r="AT625" s="213" t="s">
        <v>139</v>
      </c>
      <c r="AU625" s="213" t="s">
        <v>90</v>
      </c>
      <c r="AV625" s="13" t="s">
        <v>88</v>
      </c>
      <c r="AW625" s="13" t="s">
        <v>36</v>
      </c>
      <c r="AX625" s="13" t="s">
        <v>80</v>
      </c>
      <c r="AY625" s="213" t="s">
        <v>128</v>
      </c>
    </row>
    <row r="626" spans="1:65" s="13" customFormat="1" ht="11.25">
      <c r="B626" s="204"/>
      <c r="C626" s="205"/>
      <c r="D626" s="199" t="s">
        <v>139</v>
      </c>
      <c r="E626" s="206" t="s">
        <v>1</v>
      </c>
      <c r="F626" s="207" t="s">
        <v>141</v>
      </c>
      <c r="G626" s="205"/>
      <c r="H626" s="206" t="s">
        <v>1</v>
      </c>
      <c r="I626" s="208"/>
      <c r="J626" s="205"/>
      <c r="K626" s="205"/>
      <c r="L626" s="209"/>
      <c r="M626" s="210"/>
      <c r="N626" s="211"/>
      <c r="O626" s="211"/>
      <c r="P626" s="211"/>
      <c r="Q626" s="211"/>
      <c r="R626" s="211"/>
      <c r="S626" s="211"/>
      <c r="T626" s="212"/>
      <c r="AT626" s="213" t="s">
        <v>139</v>
      </c>
      <c r="AU626" s="213" t="s">
        <v>90</v>
      </c>
      <c r="AV626" s="13" t="s">
        <v>88</v>
      </c>
      <c r="AW626" s="13" t="s">
        <v>36</v>
      </c>
      <c r="AX626" s="13" t="s">
        <v>80</v>
      </c>
      <c r="AY626" s="213" t="s">
        <v>128</v>
      </c>
    </row>
    <row r="627" spans="1:65" s="14" customFormat="1" ht="11.25">
      <c r="B627" s="214"/>
      <c r="C627" s="215"/>
      <c r="D627" s="199" t="s">
        <v>139</v>
      </c>
      <c r="E627" s="216" t="s">
        <v>1</v>
      </c>
      <c r="F627" s="217" t="s">
        <v>551</v>
      </c>
      <c r="G627" s="215"/>
      <c r="H627" s="218">
        <v>12</v>
      </c>
      <c r="I627" s="219"/>
      <c r="J627" s="215"/>
      <c r="K627" s="215"/>
      <c r="L627" s="220"/>
      <c r="M627" s="221"/>
      <c r="N627" s="222"/>
      <c r="O627" s="222"/>
      <c r="P627" s="222"/>
      <c r="Q627" s="222"/>
      <c r="R627" s="222"/>
      <c r="S627" s="222"/>
      <c r="T627" s="223"/>
      <c r="AT627" s="224" t="s">
        <v>139</v>
      </c>
      <c r="AU627" s="224" t="s">
        <v>90</v>
      </c>
      <c r="AV627" s="14" t="s">
        <v>90</v>
      </c>
      <c r="AW627" s="14" t="s">
        <v>36</v>
      </c>
      <c r="AX627" s="14" t="s">
        <v>80</v>
      </c>
      <c r="AY627" s="224" t="s">
        <v>128</v>
      </c>
    </row>
    <row r="628" spans="1:65" s="15" customFormat="1" ht="11.25">
      <c r="B628" s="225"/>
      <c r="C628" s="226"/>
      <c r="D628" s="199" t="s">
        <v>139</v>
      </c>
      <c r="E628" s="227" t="s">
        <v>1</v>
      </c>
      <c r="F628" s="228" t="s">
        <v>147</v>
      </c>
      <c r="G628" s="226"/>
      <c r="H628" s="229">
        <v>12</v>
      </c>
      <c r="I628" s="230"/>
      <c r="J628" s="226"/>
      <c r="K628" s="226"/>
      <c r="L628" s="231"/>
      <c r="M628" s="232"/>
      <c r="N628" s="233"/>
      <c r="O628" s="233"/>
      <c r="P628" s="233"/>
      <c r="Q628" s="233"/>
      <c r="R628" s="233"/>
      <c r="S628" s="233"/>
      <c r="T628" s="234"/>
      <c r="AT628" s="235" t="s">
        <v>139</v>
      </c>
      <c r="AU628" s="235" t="s">
        <v>90</v>
      </c>
      <c r="AV628" s="15" t="s">
        <v>135</v>
      </c>
      <c r="AW628" s="15" t="s">
        <v>4</v>
      </c>
      <c r="AX628" s="15" t="s">
        <v>88</v>
      </c>
      <c r="AY628" s="235" t="s">
        <v>128</v>
      </c>
    </row>
    <row r="629" spans="1:65" s="2" customFormat="1" ht="21.75" customHeight="1">
      <c r="A629" s="34"/>
      <c r="B629" s="35"/>
      <c r="C629" s="186" t="s">
        <v>557</v>
      </c>
      <c r="D629" s="186" t="s">
        <v>130</v>
      </c>
      <c r="E629" s="187" t="s">
        <v>558</v>
      </c>
      <c r="F629" s="188" t="s">
        <v>559</v>
      </c>
      <c r="G629" s="189" t="s">
        <v>181</v>
      </c>
      <c r="H629" s="190">
        <v>12</v>
      </c>
      <c r="I629" s="191"/>
      <c r="J629" s="192">
        <f>ROUND(I629*H629,2)</f>
        <v>0</v>
      </c>
      <c r="K629" s="188" t="s">
        <v>1</v>
      </c>
      <c r="L629" s="39"/>
      <c r="M629" s="193" t="s">
        <v>1</v>
      </c>
      <c r="N629" s="194" t="s">
        <v>45</v>
      </c>
      <c r="O629" s="71"/>
      <c r="P629" s="195">
        <f>O629*H629</f>
        <v>0</v>
      </c>
      <c r="Q629" s="195">
        <v>0</v>
      </c>
      <c r="R629" s="195">
        <f>Q629*H629</f>
        <v>0</v>
      </c>
      <c r="S629" s="195">
        <v>0</v>
      </c>
      <c r="T629" s="196">
        <f>S629*H629</f>
        <v>0</v>
      </c>
      <c r="U629" s="34"/>
      <c r="V629" s="34"/>
      <c r="W629" s="34"/>
      <c r="X629" s="34"/>
      <c r="Y629" s="34"/>
      <c r="Z629" s="34"/>
      <c r="AA629" s="34"/>
      <c r="AB629" s="34"/>
      <c r="AC629" s="34"/>
      <c r="AD629" s="34"/>
      <c r="AE629" s="34"/>
      <c r="AR629" s="197" t="s">
        <v>135</v>
      </c>
      <c r="AT629" s="197" t="s">
        <v>130</v>
      </c>
      <c r="AU629" s="197" t="s">
        <v>90</v>
      </c>
      <c r="AY629" s="17" t="s">
        <v>128</v>
      </c>
      <c r="BE629" s="198">
        <f>IF(N629="základní",J629,0)</f>
        <v>0</v>
      </c>
      <c r="BF629" s="198">
        <f>IF(N629="snížená",J629,0)</f>
        <v>0</v>
      </c>
      <c r="BG629" s="198">
        <f>IF(N629="zákl. přenesená",J629,0)</f>
        <v>0</v>
      </c>
      <c r="BH629" s="198">
        <f>IF(N629="sníž. přenesená",J629,0)</f>
        <v>0</v>
      </c>
      <c r="BI629" s="198">
        <f>IF(N629="nulová",J629,0)</f>
        <v>0</v>
      </c>
      <c r="BJ629" s="17" t="s">
        <v>88</v>
      </c>
      <c r="BK629" s="198">
        <f>ROUND(I629*H629,2)</f>
        <v>0</v>
      </c>
      <c r="BL629" s="17" t="s">
        <v>135</v>
      </c>
      <c r="BM629" s="197" t="s">
        <v>560</v>
      </c>
    </row>
    <row r="630" spans="1:65" s="2" customFormat="1" ht="11.25">
      <c r="A630" s="34"/>
      <c r="B630" s="35"/>
      <c r="C630" s="36"/>
      <c r="D630" s="199" t="s">
        <v>137</v>
      </c>
      <c r="E630" s="36"/>
      <c r="F630" s="200" t="s">
        <v>559</v>
      </c>
      <c r="G630" s="36"/>
      <c r="H630" s="36"/>
      <c r="I630" s="201"/>
      <c r="J630" s="36"/>
      <c r="K630" s="36"/>
      <c r="L630" s="39"/>
      <c r="M630" s="202"/>
      <c r="N630" s="203"/>
      <c r="O630" s="71"/>
      <c r="P630" s="71"/>
      <c r="Q630" s="71"/>
      <c r="R630" s="71"/>
      <c r="S630" s="71"/>
      <c r="T630" s="72"/>
      <c r="U630" s="34"/>
      <c r="V630" s="34"/>
      <c r="W630" s="34"/>
      <c r="X630" s="34"/>
      <c r="Y630" s="34"/>
      <c r="Z630" s="34"/>
      <c r="AA630" s="34"/>
      <c r="AB630" s="34"/>
      <c r="AC630" s="34"/>
      <c r="AD630" s="34"/>
      <c r="AE630" s="34"/>
      <c r="AT630" s="17" t="s">
        <v>137</v>
      </c>
      <c r="AU630" s="17" t="s">
        <v>90</v>
      </c>
    </row>
    <row r="631" spans="1:65" s="13" customFormat="1" ht="11.25">
      <c r="B631" s="204"/>
      <c r="C631" s="205"/>
      <c r="D631" s="199" t="s">
        <v>139</v>
      </c>
      <c r="E631" s="206" t="s">
        <v>1</v>
      </c>
      <c r="F631" s="207" t="s">
        <v>550</v>
      </c>
      <c r="G631" s="205"/>
      <c r="H631" s="206" t="s">
        <v>1</v>
      </c>
      <c r="I631" s="208"/>
      <c r="J631" s="205"/>
      <c r="K631" s="205"/>
      <c r="L631" s="209"/>
      <c r="M631" s="210"/>
      <c r="N631" s="211"/>
      <c r="O631" s="211"/>
      <c r="P631" s="211"/>
      <c r="Q631" s="211"/>
      <c r="R631" s="211"/>
      <c r="S631" s="211"/>
      <c r="T631" s="212"/>
      <c r="AT631" s="213" t="s">
        <v>139</v>
      </c>
      <c r="AU631" s="213" t="s">
        <v>90</v>
      </c>
      <c r="AV631" s="13" t="s">
        <v>88</v>
      </c>
      <c r="AW631" s="13" t="s">
        <v>36</v>
      </c>
      <c r="AX631" s="13" t="s">
        <v>80</v>
      </c>
      <c r="AY631" s="213" t="s">
        <v>128</v>
      </c>
    </row>
    <row r="632" spans="1:65" s="13" customFormat="1" ht="11.25">
      <c r="B632" s="204"/>
      <c r="C632" s="205"/>
      <c r="D632" s="199" t="s">
        <v>139</v>
      </c>
      <c r="E632" s="206" t="s">
        <v>1</v>
      </c>
      <c r="F632" s="207" t="s">
        <v>141</v>
      </c>
      <c r="G632" s="205"/>
      <c r="H632" s="206" t="s">
        <v>1</v>
      </c>
      <c r="I632" s="208"/>
      <c r="J632" s="205"/>
      <c r="K632" s="205"/>
      <c r="L632" s="209"/>
      <c r="M632" s="210"/>
      <c r="N632" s="211"/>
      <c r="O632" s="211"/>
      <c r="P632" s="211"/>
      <c r="Q632" s="211"/>
      <c r="R632" s="211"/>
      <c r="S632" s="211"/>
      <c r="T632" s="212"/>
      <c r="AT632" s="213" t="s">
        <v>139</v>
      </c>
      <c r="AU632" s="213" t="s">
        <v>90</v>
      </c>
      <c r="AV632" s="13" t="s">
        <v>88</v>
      </c>
      <c r="AW632" s="13" t="s">
        <v>36</v>
      </c>
      <c r="AX632" s="13" t="s">
        <v>80</v>
      </c>
      <c r="AY632" s="213" t="s">
        <v>128</v>
      </c>
    </row>
    <row r="633" spans="1:65" s="14" customFormat="1" ht="11.25">
      <c r="B633" s="214"/>
      <c r="C633" s="215"/>
      <c r="D633" s="199" t="s">
        <v>139</v>
      </c>
      <c r="E633" s="216" t="s">
        <v>1</v>
      </c>
      <c r="F633" s="217" t="s">
        <v>551</v>
      </c>
      <c r="G633" s="215"/>
      <c r="H633" s="218">
        <v>12</v>
      </c>
      <c r="I633" s="219"/>
      <c r="J633" s="215"/>
      <c r="K633" s="215"/>
      <c r="L633" s="220"/>
      <c r="M633" s="221"/>
      <c r="N633" s="222"/>
      <c r="O633" s="222"/>
      <c r="P633" s="222"/>
      <c r="Q633" s="222"/>
      <c r="R633" s="222"/>
      <c r="S633" s="222"/>
      <c r="T633" s="223"/>
      <c r="AT633" s="224" t="s">
        <v>139</v>
      </c>
      <c r="AU633" s="224" t="s">
        <v>90</v>
      </c>
      <c r="AV633" s="14" t="s">
        <v>90</v>
      </c>
      <c r="AW633" s="14" t="s">
        <v>36</v>
      </c>
      <c r="AX633" s="14" t="s">
        <v>80</v>
      </c>
      <c r="AY633" s="224" t="s">
        <v>128</v>
      </c>
    </row>
    <row r="634" spans="1:65" s="15" customFormat="1" ht="11.25">
      <c r="B634" s="225"/>
      <c r="C634" s="226"/>
      <c r="D634" s="199" t="s">
        <v>139</v>
      </c>
      <c r="E634" s="227" t="s">
        <v>1</v>
      </c>
      <c r="F634" s="228" t="s">
        <v>147</v>
      </c>
      <c r="G634" s="226"/>
      <c r="H634" s="229">
        <v>12</v>
      </c>
      <c r="I634" s="230"/>
      <c r="J634" s="226"/>
      <c r="K634" s="226"/>
      <c r="L634" s="231"/>
      <c r="M634" s="232"/>
      <c r="N634" s="233"/>
      <c r="O634" s="233"/>
      <c r="P634" s="233"/>
      <c r="Q634" s="233"/>
      <c r="R634" s="233"/>
      <c r="S634" s="233"/>
      <c r="T634" s="234"/>
      <c r="AT634" s="235" t="s">
        <v>139</v>
      </c>
      <c r="AU634" s="235" t="s">
        <v>90</v>
      </c>
      <c r="AV634" s="15" t="s">
        <v>135</v>
      </c>
      <c r="AW634" s="15" t="s">
        <v>4</v>
      </c>
      <c r="AX634" s="15" t="s">
        <v>88</v>
      </c>
      <c r="AY634" s="235" t="s">
        <v>128</v>
      </c>
    </row>
    <row r="635" spans="1:65" s="2" customFormat="1" ht="16.5" customHeight="1">
      <c r="A635" s="34"/>
      <c r="B635" s="35"/>
      <c r="C635" s="186" t="s">
        <v>561</v>
      </c>
      <c r="D635" s="186" t="s">
        <v>130</v>
      </c>
      <c r="E635" s="187" t="s">
        <v>562</v>
      </c>
      <c r="F635" s="188" t="s">
        <v>563</v>
      </c>
      <c r="G635" s="189" t="s">
        <v>133</v>
      </c>
      <c r="H635" s="190">
        <v>252</v>
      </c>
      <c r="I635" s="191"/>
      <c r="J635" s="192">
        <f>ROUND(I635*H635,2)</f>
        <v>0</v>
      </c>
      <c r="K635" s="188" t="s">
        <v>1</v>
      </c>
      <c r="L635" s="39"/>
      <c r="M635" s="193" t="s">
        <v>1</v>
      </c>
      <c r="N635" s="194" t="s">
        <v>45</v>
      </c>
      <c r="O635" s="71"/>
      <c r="P635" s="195">
        <f>O635*H635</f>
        <v>0</v>
      </c>
      <c r="Q635" s="195">
        <v>0</v>
      </c>
      <c r="R635" s="195">
        <f>Q635*H635</f>
        <v>0</v>
      </c>
      <c r="S635" s="195">
        <v>0.01</v>
      </c>
      <c r="T635" s="196">
        <f>S635*H635</f>
        <v>2.52</v>
      </c>
      <c r="U635" s="34"/>
      <c r="V635" s="34"/>
      <c r="W635" s="34"/>
      <c r="X635" s="34"/>
      <c r="Y635" s="34"/>
      <c r="Z635" s="34"/>
      <c r="AA635" s="34"/>
      <c r="AB635" s="34"/>
      <c r="AC635" s="34"/>
      <c r="AD635" s="34"/>
      <c r="AE635" s="34"/>
      <c r="AR635" s="197" t="s">
        <v>135</v>
      </c>
      <c r="AT635" s="197" t="s">
        <v>130</v>
      </c>
      <c r="AU635" s="197" t="s">
        <v>90</v>
      </c>
      <c r="AY635" s="17" t="s">
        <v>128</v>
      </c>
      <c r="BE635" s="198">
        <f>IF(N635="základní",J635,0)</f>
        <v>0</v>
      </c>
      <c r="BF635" s="198">
        <f>IF(N635="snížená",J635,0)</f>
        <v>0</v>
      </c>
      <c r="BG635" s="198">
        <f>IF(N635="zákl. přenesená",J635,0)</f>
        <v>0</v>
      </c>
      <c r="BH635" s="198">
        <f>IF(N635="sníž. přenesená",J635,0)</f>
        <v>0</v>
      </c>
      <c r="BI635" s="198">
        <f>IF(N635="nulová",J635,0)</f>
        <v>0</v>
      </c>
      <c r="BJ635" s="17" t="s">
        <v>88</v>
      </c>
      <c r="BK635" s="198">
        <f>ROUND(I635*H635,2)</f>
        <v>0</v>
      </c>
      <c r="BL635" s="17" t="s">
        <v>135</v>
      </c>
      <c r="BM635" s="197" t="s">
        <v>564</v>
      </c>
    </row>
    <row r="636" spans="1:65" s="2" customFormat="1" ht="11.25">
      <c r="A636" s="34"/>
      <c r="B636" s="35"/>
      <c r="C636" s="36"/>
      <c r="D636" s="199" t="s">
        <v>137</v>
      </c>
      <c r="E636" s="36"/>
      <c r="F636" s="200" t="s">
        <v>563</v>
      </c>
      <c r="G636" s="36"/>
      <c r="H636" s="36"/>
      <c r="I636" s="201"/>
      <c r="J636" s="36"/>
      <c r="K636" s="36"/>
      <c r="L636" s="39"/>
      <c r="M636" s="202"/>
      <c r="N636" s="203"/>
      <c r="O636" s="71"/>
      <c r="P636" s="71"/>
      <c r="Q636" s="71"/>
      <c r="R636" s="71"/>
      <c r="S636" s="71"/>
      <c r="T636" s="72"/>
      <c r="U636" s="34"/>
      <c r="V636" s="34"/>
      <c r="W636" s="34"/>
      <c r="X636" s="34"/>
      <c r="Y636" s="34"/>
      <c r="Z636" s="34"/>
      <c r="AA636" s="34"/>
      <c r="AB636" s="34"/>
      <c r="AC636" s="34"/>
      <c r="AD636" s="34"/>
      <c r="AE636" s="34"/>
      <c r="AT636" s="17" t="s">
        <v>137</v>
      </c>
      <c r="AU636" s="17" t="s">
        <v>90</v>
      </c>
    </row>
    <row r="637" spans="1:65" s="14" customFormat="1" ht="11.25">
      <c r="B637" s="214"/>
      <c r="C637" s="215"/>
      <c r="D637" s="199" t="s">
        <v>139</v>
      </c>
      <c r="E637" s="216" t="s">
        <v>1</v>
      </c>
      <c r="F637" s="217" t="s">
        <v>565</v>
      </c>
      <c r="G637" s="215"/>
      <c r="H637" s="218">
        <v>252</v>
      </c>
      <c r="I637" s="219"/>
      <c r="J637" s="215"/>
      <c r="K637" s="215"/>
      <c r="L637" s="220"/>
      <c r="M637" s="221"/>
      <c r="N637" s="222"/>
      <c r="O637" s="222"/>
      <c r="P637" s="222"/>
      <c r="Q637" s="222"/>
      <c r="R637" s="222"/>
      <c r="S637" s="222"/>
      <c r="T637" s="223"/>
      <c r="AT637" s="224" t="s">
        <v>139</v>
      </c>
      <c r="AU637" s="224" t="s">
        <v>90</v>
      </c>
      <c r="AV637" s="14" t="s">
        <v>90</v>
      </c>
      <c r="AW637" s="14" t="s">
        <v>36</v>
      </c>
      <c r="AX637" s="14" t="s">
        <v>80</v>
      </c>
      <c r="AY637" s="224" t="s">
        <v>128</v>
      </c>
    </row>
    <row r="638" spans="1:65" s="15" customFormat="1" ht="11.25">
      <c r="B638" s="225"/>
      <c r="C638" s="226"/>
      <c r="D638" s="199" t="s">
        <v>139</v>
      </c>
      <c r="E638" s="227" t="s">
        <v>1</v>
      </c>
      <c r="F638" s="228" t="s">
        <v>147</v>
      </c>
      <c r="G638" s="226"/>
      <c r="H638" s="229">
        <v>252</v>
      </c>
      <c r="I638" s="230"/>
      <c r="J638" s="226"/>
      <c r="K638" s="226"/>
      <c r="L638" s="231"/>
      <c r="M638" s="232"/>
      <c r="N638" s="233"/>
      <c r="O638" s="233"/>
      <c r="P638" s="233"/>
      <c r="Q638" s="233"/>
      <c r="R638" s="233"/>
      <c r="S638" s="233"/>
      <c r="T638" s="234"/>
      <c r="AT638" s="235" t="s">
        <v>139</v>
      </c>
      <c r="AU638" s="235" t="s">
        <v>90</v>
      </c>
      <c r="AV638" s="15" t="s">
        <v>135</v>
      </c>
      <c r="AW638" s="15" t="s">
        <v>36</v>
      </c>
      <c r="AX638" s="15" t="s">
        <v>88</v>
      </c>
      <c r="AY638" s="235" t="s">
        <v>128</v>
      </c>
    </row>
    <row r="639" spans="1:65" s="2" customFormat="1" ht="24.2" customHeight="1">
      <c r="A639" s="34"/>
      <c r="B639" s="35"/>
      <c r="C639" s="186" t="s">
        <v>566</v>
      </c>
      <c r="D639" s="186" t="s">
        <v>130</v>
      </c>
      <c r="E639" s="187" t="s">
        <v>567</v>
      </c>
      <c r="F639" s="188" t="s">
        <v>568</v>
      </c>
      <c r="G639" s="189" t="s">
        <v>133</v>
      </c>
      <c r="H639" s="190">
        <v>240</v>
      </c>
      <c r="I639" s="191"/>
      <c r="J639" s="192">
        <f>ROUND(I639*H639,2)</f>
        <v>0</v>
      </c>
      <c r="K639" s="188" t="s">
        <v>1</v>
      </c>
      <c r="L639" s="39"/>
      <c r="M639" s="193" t="s">
        <v>1</v>
      </c>
      <c r="N639" s="194" t="s">
        <v>45</v>
      </c>
      <c r="O639" s="71"/>
      <c r="P639" s="195">
        <f>O639*H639</f>
        <v>0</v>
      </c>
      <c r="Q639" s="195">
        <v>0</v>
      </c>
      <c r="R639" s="195">
        <f>Q639*H639</f>
        <v>0</v>
      </c>
      <c r="S639" s="195">
        <v>0.02</v>
      </c>
      <c r="T639" s="196">
        <f>S639*H639</f>
        <v>4.8</v>
      </c>
      <c r="U639" s="34"/>
      <c r="V639" s="34"/>
      <c r="W639" s="34"/>
      <c r="X639" s="34"/>
      <c r="Y639" s="34"/>
      <c r="Z639" s="34"/>
      <c r="AA639" s="34"/>
      <c r="AB639" s="34"/>
      <c r="AC639" s="34"/>
      <c r="AD639" s="34"/>
      <c r="AE639" s="34"/>
      <c r="AR639" s="197" t="s">
        <v>135</v>
      </c>
      <c r="AT639" s="197" t="s">
        <v>130</v>
      </c>
      <c r="AU639" s="197" t="s">
        <v>90</v>
      </c>
      <c r="AY639" s="17" t="s">
        <v>128</v>
      </c>
      <c r="BE639" s="198">
        <f>IF(N639="základní",J639,0)</f>
        <v>0</v>
      </c>
      <c r="BF639" s="198">
        <f>IF(N639="snížená",J639,0)</f>
        <v>0</v>
      </c>
      <c r="BG639" s="198">
        <f>IF(N639="zákl. přenesená",J639,0)</f>
        <v>0</v>
      </c>
      <c r="BH639" s="198">
        <f>IF(N639="sníž. přenesená",J639,0)</f>
        <v>0</v>
      </c>
      <c r="BI639" s="198">
        <f>IF(N639="nulová",J639,0)</f>
        <v>0</v>
      </c>
      <c r="BJ639" s="17" t="s">
        <v>88</v>
      </c>
      <c r="BK639" s="198">
        <f>ROUND(I639*H639,2)</f>
        <v>0</v>
      </c>
      <c r="BL639" s="17" t="s">
        <v>135</v>
      </c>
      <c r="BM639" s="197" t="s">
        <v>569</v>
      </c>
    </row>
    <row r="640" spans="1:65" s="2" customFormat="1" ht="19.5">
      <c r="A640" s="34"/>
      <c r="B640" s="35"/>
      <c r="C640" s="36"/>
      <c r="D640" s="199" t="s">
        <v>137</v>
      </c>
      <c r="E640" s="36"/>
      <c r="F640" s="200" t="s">
        <v>568</v>
      </c>
      <c r="G640" s="36"/>
      <c r="H640" s="36"/>
      <c r="I640" s="201"/>
      <c r="J640" s="36"/>
      <c r="K640" s="36"/>
      <c r="L640" s="39"/>
      <c r="M640" s="202"/>
      <c r="N640" s="203"/>
      <c r="O640" s="71"/>
      <c r="P640" s="71"/>
      <c r="Q640" s="71"/>
      <c r="R640" s="71"/>
      <c r="S640" s="71"/>
      <c r="T640" s="72"/>
      <c r="U640" s="34"/>
      <c r="V640" s="34"/>
      <c r="W640" s="34"/>
      <c r="X640" s="34"/>
      <c r="Y640" s="34"/>
      <c r="Z640" s="34"/>
      <c r="AA640" s="34"/>
      <c r="AB640" s="34"/>
      <c r="AC640" s="34"/>
      <c r="AD640" s="34"/>
      <c r="AE640" s="34"/>
      <c r="AT640" s="17" t="s">
        <v>137</v>
      </c>
      <c r="AU640" s="17" t="s">
        <v>90</v>
      </c>
    </row>
    <row r="641" spans="1:65" s="14" customFormat="1" ht="11.25">
      <c r="B641" s="214"/>
      <c r="C641" s="215"/>
      <c r="D641" s="199" t="s">
        <v>139</v>
      </c>
      <c r="E641" s="216" t="s">
        <v>1</v>
      </c>
      <c r="F641" s="217" t="s">
        <v>570</v>
      </c>
      <c r="G641" s="215"/>
      <c r="H641" s="218">
        <v>240</v>
      </c>
      <c r="I641" s="219"/>
      <c r="J641" s="215"/>
      <c r="K641" s="215"/>
      <c r="L641" s="220"/>
      <c r="M641" s="221"/>
      <c r="N641" s="222"/>
      <c r="O641" s="222"/>
      <c r="P641" s="222"/>
      <c r="Q641" s="222"/>
      <c r="R641" s="222"/>
      <c r="S641" s="222"/>
      <c r="T641" s="223"/>
      <c r="AT641" s="224" t="s">
        <v>139</v>
      </c>
      <c r="AU641" s="224" t="s">
        <v>90</v>
      </c>
      <c r="AV641" s="14" t="s">
        <v>90</v>
      </c>
      <c r="AW641" s="14" t="s">
        <v>36</v>
      </c>
      <c r="AX641" s="14" t="s">
        <v>80</v>
      </c>
      <c r="AY641" s="224" t="s">
        <v>128</v>
      </c>
    </row>
    <row r="642" spans="1:65" s="15" customFormat="1" ht="11.25">
      <c r="B642" s="225"/>
      <c r="C642" s="226"/>
      <c r="D642" s="199" t="s">
        <v>139</v>
      </c>
      <c r="E642" s="227" t="s">
        <v>1</v>
      </c>
      <c r="F642" s="228" t="s">
        <v>147</v>
      </c>
      <c r="G642" s="226"/>
      <c r="H642" s="229">
        <v>240</v>
      </c>
      <c r="I642" s="230"/>
      <c r="J642" s="226"/>
      <c r="K642" s="226"/>
      <c r="L642" s="231"/>
      <c r="M642" s="232"/>
      <c r="N642" s="233"/>
      <c r="O642" s="233"/>
      <c r="P642" s="233"/>
      <c r="Q642" s="233"/>
      <c r="R642" s="233"/>
      <c r="S642" s="233"/>
      <c r="T642" s="234"/>
      <c r="AT642" s="235" t="s">
        <v>139</v>
      </c>
      <c r="AU642" s="235" t="s">
        <v>90</v>
      </c>
      <c r="AV642" s="15" t="s">
        <v>135</v>
      </c>
      <c r="AW642" s="15" t="s">
        <v>36</v>
      </c>
      <c r="AX642" s="15" t="s">
        <v>88</v>
      </c>
      <c r="AY642" s="235" t="s">
        <v>128</v>
      </c>
    </row>
    <row r="643" spans="1:65" s="12" customFormat="1" ht="22.9" customHeight="1">
      <c r="B643" s="170"/>
      <c r="C643" s="171"/>
      <c r="D643" s="172" t="s">
        <v>79</v>
      </c>
      <c r="E643" s="184" t="s">
        <v>571</v>
      </c>
      <c r="F643" s="184" t="s">
        <v>572</v>
      </c>
      <c r="G643" s="171"/>
      <c r="H643" s="171"/>
      <c r="I643" s="174"/>
      <c r="J643" s="185">
        <f>BK643</f>
        <v>0</v>
      </c>
      <c r="K643" s="171"/>
      <c r="L643" s="176"/>
      <c r="M643" s="177"/>
      <c r="N643" s="178"/>
      <c r="O643" s="178"/>
      <c r="P643" s="179">
        <f>SUM(P644:P666)</f>
        <v>0</v>
      </c>
      <c r="Q643" s="178"/>
      <c r="R643" s="179">
        <f>SUM(R644:R666)</f>
        <v>0</v>
      </c>
      <c r="S643" s="178"/>
      <c r="T643" s="180">
        <f>SUM(T644:T666)</f>
        <v>0</v>
      </c>
      <c r="AR643" s="181" t="s">
        <v>88</v>
      </c>
      <c r="AT643" s="182" t="s">
        <v>79</v>
      </c>
      <c r="AU643" s="182" t="s">
        <v>88</v>
      </c>
      <c r="AY643" s="181" t="s">
        <v>128</v>
      </c>
      <c r="BK643" s="183">
        <f>SUM(BK644:BK666)</f>
        <v>0</v>
      </c>
    </row>
    <row r="644" spans="1:65" s="2" customFormat="1" ht="24.2" customHeight="1">
      <c r="A644" s="34"/>
      <c r="B644" s="35"/>
      <c r="C644" s="186" t="s">
        <v>573</v>
      </c>
      <c r="D644" s="186" t="s">
        <v>130</v>
      </c>
      <c r="E644" s="187" t="s">
        <v>574</v>
      </c>
      <c r="F644" s="188" t="s">
        <v>575</v>
      </c>
      <c r="G644" s="189" t="s">
        <v>278</v>
      </c>
      <c r="H644" s="190">
        <v>152.81700000000001</v>
      </c>
      <c r="I644" s="191"/>
      <c r="J644" s="192">
        <f>ROUND(I644*H644,2)</f>
        <v>0</v>
      </c>
      <c r="K644" s="188" t="s">
        <v>182</v>
      </c>
      <c r="L644" s="39"/>
      <c r="M644" s="193" t="s">
        <v>1</v>
      </c>
      <c r="N644" s="194" t="s">
        <v>45</v>
      </c>
      <c r="O644" s="71"/>
      <c r="P644" s="195">
        <f>O644*H644</f>
        <v>0</v>
      </c>
      <c r="Q644" s="195">
        <v>0</v>
      </c>
      <c r="R644" s="195">
        <f>Q644*H644</f>
        <v>0</v>
      </c>
      <c r="S644" s="195">
        <v>0</v>
      </c>
      <c r="T644" s="196">
        <f>S644*H644</f>
        <v>0</v>
      </c>
      <c r="U644" s="34"/>
      <c r="V644" s="34"/>
      <c r="W644" s="34"/>
      <c r="X644" s="34"/>
      <c r="Y644" s="34"/>
      <c r="Z644" s="34"/>
      <c r="AA644" s="34"/>
      <c r="AB644" s="34"/>
      <c r="AC644" s="34"/>
      <c r="AD644" s="34"/>
      <c r="AE644" s="34"/>
      <c r="AR644" s="197" t="s">
        <v>135</v>
      </c>
      <c r="AT644" s="197" t="s">
        <v>130</v>
      </c>
      <c r="AU644" s="197" t="s">
        <v>90</v>
      </c>
      <c r="AY644" s="17" t="s">
        <v>128</v>
      </c>
      <c r="BE644" s="198">
        <f>IF(N644="základní",J644,0)</f>
        <v>0</v>
      </c>
      <c r="BF644" s="198">
        <f>IF(N644="snížená",J644,0)</f>
        <v>0</v>
      </c>
      <c r="BG644" s="198">
        <f>IF(N644="zákl. přenesená",J644,0)</f>
        <v>0</v>
      </c>
      <c r="BH644" s="198">
        <f>IF(N644="sníž. přenesená",J644,0)</f>
        <v>0</v>
      </c>
      <c r="BI644" s="198">
        <f>IF(N644="nulová",J644,0)</f>
        <v>0</v>
      </c>
      <c r="BJ644" s="17" t="s">
        <v>88</v>
      </c>
      <c r="BK644" s="198">
        <f>ROUND(I644*H644,2)</f>
        <v>0</v>
      </c>
      <c r="BL644" s="17" t="s">
        <v>135</v>
      </c>
      <c r="BM644" s="197" t="s">
        <v>576</v>
      </c>
    </row>
    <row r="645" spans="1:65" s="2" customFormat="1" ht="19.5">
      <c r="A645" s="34"/>
      <c r="B645" s="35"/>
      <c r="C645" s="36"/>
      <c r="D645" s="199" t="s">
        <v>137</v>
      </c>
      <c r="E645" s="36"/>
      <c r="F645" s="200" t="s">
        <v>577</v>
      </c>
      <c r="G645" s="36"/>
      <c r="H645" s="36"/>
      <c r="I645" s="201"/>
      <c r="J645" s="36"/>
      <c r="K645" s="36"/>
      <c r="L645" s="39"/>
      <c r="M645" s="202"/>
      <c r="N645" s="203"/>
      <c r="O645" s="71"/>
      <c r="P645" s="71"/>
      <c r="Q645" s="71"/>
      <c r="R645" s="71"/>
      <c r="S645" s="71"/>
      <c r="T645" s="72"/>
      <c r="U645" s="34"/>
      <c r="V645" s="34"/>
      <c r="W645" s="34"/>
      <c r="X645" s="34"/>
      <c r="Y645" s="34"/>
      <c r="Z645" s="34"/>
      <c r="AA645" s="34"/>
      <c r="AB645" s="34"/>
      <c r="AC645" s="34"/>
      <c r="AD645" s="34"/>
      <c r="AE645" s="34"/>
      <c r="AT645" s="17" t="s">
        <v>137</v>
      </c>
      <c r="AU645" s="17" t="s">
        <v>90</v>
      </c>
    </row>
    <row r="646" spans="1:65" s="2" customFormat="1" ht="24.2" customHeight="1">
      <c r="A646" s="34"/>
      <c r="B646" s="35"/>
      <c r="C646" s="186" t="s">
        <v>578</v>
      </c>
      <c r="D646" s="186" t="s">
        <v>130</v>
      </c>
      <c r="E646" s="187" t="s">
        <v>579</v>
      </c>
      <c r="F646" s="188" t="s">
        <v>580</v>
      </c>
      <c r="G646" s="189" t="s">
        <v>278</v>
      </c>
      <c r="H646" s="190">
        <v>1680.9870000000001</v>
      </c>
      <c r="I646" s="191"/>
      <c r="J646" s="192">
        <f>ROUND(I646*H646,2)</f>
        <v>0</v>
      </c>
      <c r="K646" s="188" t="s">
        <v>182</v>
      </c>
      <c r="L646" s="39"/>
      <c r="M646" s="193" t="s">
        <v>1</v>
      </c>
      <c r="N646" s="194" t="s">
        <v>45</v>
      </c>
      <c r="O646" s="71"/>
      <c r="P646" s="195">
        <f>O646*H646</f>
        <v>0</v>
      </c>
      <c r="Q646" s="195">
        <v>0</v>
      </c>
      <c r="R646" s="195">
        <f>Q646*H646</f>
        <v>0</v>
      </c>
      <c r="S646" s="195">
        <v>0</v>
      </c>
      <c r="T646" s="196">
        <f>S646*H646</f>
        <v>0</v>
      </c>
      <c r="U646" s="34"/>
      <c r="V646" s="34"/>
      <c r="W646" s="34"/>
      <c r="X646" s="34"/>
      <c r="Y646" s="34"/>
      <c r="Z646" s="34"/>
      <c r="AA646" s="34"/>
      <c r="AB646" s="34"/>
      <c r="AC646" s="34"/>
      <c r="AD646" s="34"/>
      <c r="AE646" s="34"/>
      <c r="AR646" s="197" t="s">
        <v>135</v>
      </c>
      <c r="AT646" s="197" t="s">
        <v>130</v>
      </c>
      <c r="AU646" s="197" t="s">
        <v>90</v>
      </c>
      <c r="AY646" s="17" t="s">
        <v>128</v>
      </c>
      <c r="BE646" s="198">
        <f>IF(N646="základní",J646,0)</f>
        <v>0</v>
      </c>
      <c r="BF646" s="198">
        <f>IF(N646="snížená",J646,0)</f>
        <v>0</v>
      </c>
      <c r="BG646" s="198">
        <f>IF(N646="zákl. přenesená",J646,0)</f>
        <v>0</v>
      </c>
      <c r="BH646" s="198">
        <f>IF(N646="sníž. přenesená",J646,0)</f>
        <v>0</v>
      </c>
      <c r="BI646" s="198">
        <f>IF(N646="nulová",J646,0)</f>
        <v>0</v>
      </c>
      <c r="BJ646" s="17" t="s">
        <v>88</v>
      </c>
      <c r="BK646" s="198">
        <f>ROUND(I646*H646,2)</f>
        <v>0</v>
      </c>
      <c r="BL646" s="17" t="s">
        <v>135</v>
      </c>
      <c r="BM646" s="197" t="s">
        <v>581</v>
      </c>
    </row>
    <row r="647" spans="1:65" s="2" customFormat="1" ht="29.25">
      <c r="A647" s="34"/>
      <c r="B647" s="35"/>
      <c r="C647" s="36"/>
      <c r="D647" s="199" t="s">
        <v>137</v>
      </c>
      <c r="E647" s="36"/>
      <c r="F647" s="200" t="s">
        <v>582</v>
      </c>
      <c r="G647" s="36"/>
      <c r="H647" s="36"/>
      <c r="I647" s="201"/>
      <c r="J647" s="36"/>
      <c r="K647" s="36"/>
      <c r="L647" s="39"/>
      <c r="M647" s="202"/>
      <c r="N647" s="203"/>
      <c r="O647" s="71"/>
      <c r="P647" s="71"/>
      <c r="Q647" s="71"/>
      <c r="R647" s="71"/>
      <c r="S647" s="71"/>
      <c r="T647" s="72"/>
      <c r="U647" s="34"/>
      <c r="V647" s="34"/>
      <c r="W647" s="34"/>
      <c r="X647" s="34"/>
      <c r="Y647" s="34"/>
      <c r="Z647" s="34"/>
      <c r="AA647" s="34"/>
      <c r="AB647" s="34"/>
      <c r="AC647" s="34"/>
      <c r="AD647" s="34"/>
      <c r="AE647" s="34"/>
      <c r="AT647" s="17" t="s">
        <v>137</v>
      </c>
      <c r="AU647" s="17" t="s">
        <v>90</v>
      </c>
    </row>
    <row r="648" spans="1:65" s="14" customFormat="1" ht="11.25">
      <c r="B648" s="214"/>
      <c r="C648" s="215"/>
      <c r="D648" s="199" t="s">
        <v>139</v>
      </c>
      <c r="E648" s="215"/>
      <c r="F648" s="217" t="s">
        <v>583</v>
      </c>
      <c r="G648" s="215"/>
      <c r="H648" s="218">
        <v>1680.9870000000001</v>
      </c>
      <c r="I648" s="219"/>
      <c r="J648" s="215"/>
      <c r="K648" s="215"/>
      <c r="L648" s="220"/>
      <c r="M648" s="221"/>
      <c r="N648" s="222"/>
      <c r="O648" s="222"/>
      <c r="P648" s="222"/>
      <c r="Q648" s="222"/>
      <c r="R648" s="222"/>
      <c r="S648" s="222"/>
      <c r="T648" s="223"/>
      <c r="AT648" s="224" t="s">
        <v>139</v>
      </c>
      <c r="AU648" s="224" t="s">
        <v>90</v>
      </c>
      <c r="AV648" s="14" t="s">
        <v>90</v>
      </c>
      <c r="AW648" s="14" t="s">
        <v>4</v>
      </c>
      <c r="AX648" s="14" t="s">
        <v>88</v>
      </c>
      <c r="AY648" s="224" t="s">
        <v>128</v>
      </c>
    </row>
    <row r="649" spans="1:65" s="2" customFormat="1" ht="16.5" customHeight="1">
      <c r="A649" s="34"/>
      <c r="B649" s="35"/>
      <c r="C649" s="186" t="s">
        <v>584</v>
      </c>
      <c r="D649" s="186" t="s">
        <v>130</v>
      </c>
      <c r="E649" s="187" t="s">
        <v>585</v>
      </c>
      <c r="F649" s="188" t="s">
        <v>586</v>
      </c>
      <c r="G649" s="189" t="s">
        <v>278</v>
      </c>
      <c r="H649" s="190">
        <v>152.81700000000001</v>
      </c>
      <c r="I649" s="191"/>
      <c r="J649" s="192">
        <f>ROUND(I649*H649,2)</f>
        <v>0</v>
      </c>
      <c r="K649" s="188" t="s">
        <v>182</v>
      </c>
      <c r="L649" s="39"/>
      <c r="M649" s="193" t="s">
        <v>1</v>
      </c>
      <c r="N649" s="194" t="s">
        <v>45</v>
      </c>
      <c r="O649" s="71"/>
      <c r="P649" s="195">
        <f>O649*H649</f>
        <v>0</v>
      </c>
      <c r="Q649" s="195">
        <v>0</v>
      </c>
      <c r="R649" s="195">
        <f>Q649*H649</f>
        <v>0</v>
      </c>
      <c r="S649" s="195">
        <v>0</v>
      </c>
      <c r="T649" s="196">
        <f>S649*H649</f>
        <v>0</v>
      </c>
      <c r="U649" s="34"/>
      <c r="V649" s="34"/>
      <c r="W649" s="34"/>
      <c r="X649" s="34"/>
      <c r="Y649" s="34"/>
      <c r="Z649" s="34"/>
      <c r="AA649" s="34"/>
      <c r="AB649" s="34"/>
      <c r="AC649" s="34"/>
      <c r="AD649" s="34"/>
      <c r="AE649" s="34"/>
      <c r="AR649" s="197" t="s">
        <v>135</v>
      </c>
      <c r="AT649" s="197" t="s">
        <v>130</v>
      </c>
      <c r="AU649" s="197" t="s">
        <v>90</v>
      </c>
      <c r="AY649" s="17" t="s">
        <v>128</v>
      </c>
      <c r="BE649" s="198">
        <f>IF(N649="základní",J649,0)</f>
        <v>0</v>
      </c>
      <c r="BF649" s="198">
        <f>IF(N649="snížená",J649,0)</f>
        <v>0</v>
      </c>
      <c r="BG649" s="198">
        <f>IF(N649="zákl. přenesená",J649,0)</f>
        <v>0</v>
      </c>
      <c r="BH649" s="198">
        <f>IF(N649="sníž. přenesená",J649,0)</f>
        <v>0</v>
      </c>
      <c r="BI649" s="198">
        <f>IF(N649="nulová",J649,0)</f>
        <v>0</v>
      </c>
      <c r="BJ649" s="17" t="s">
        <v>88</v>
      </c>
      <c r="BK649" s="198">
        <f>ROUND(I649*H649,2)</f>
        <v>0</v>
      </c>
      <c r="BL649" s="17" t="s">
        <v>135</v>
      </c>
      <c r="BM649" s="197" t="s">
        <v>587</v>
      </c>
    </row>
    <row r="650" spans="1:65" s="2" customFormat="1" ht="11.25">
      <c r="A650" s="34"/>
      <c r="B650" s="35"/>
      <c r="C650" s="36"/>
      <c r="D650" s="199" t="s">
        <v>137</v>
      </c>
      <c r="E650" s="36"/>
      <c r="F650" s="200" t="s">
        <v>586</v>
      </c>
      <c r="G650" s="36"/>
      <c r="H650" s="36"/>
      <c r="I650" s="201"/>
      <c r="J650" s="36"/>
      <c r="K650" s="36"/>
      <c r="L650" s="39"/>
      <c r="M650" s="202"/>
      <c r="N650" s="203"/>
      <c r="O650" s="71"/>
      <c r="P650" s="71"/>
      <c r="Q650" s="71"/>
      <c r="R650" s="71"/>
      <c r="S650" s="71"/>
      <c r="T650" s="72"/>
      <c r="U650" s="34"/>
      <c r="V650" s="34"/>
      <c r="W650" s="34"/>
      <c r="X650" s="34"/>
      <c r="Y650" s="34"/>
      <c r="Z650" s="34"/>
      <c r="AA650" s="34"/>
      <c r="AB650" s="34"/>
      <c r="AC650" s="34"/>
      <c r="AD650" s="34"/>
      <c r="AE650" s="34"/>
      <c r="AT650" s="17" t="s">
        <v>137</v>
      </c>
      <c r="AU650" s="17" t="s">
        <v>90</v>
      </c>
    </row>
    <row r="651" spans="1:65" s="2" customFormat="1" ht="33" customHeight="1">
      <c r="A651" s="34"/>
      <c r="B651" s="35"/>
      <c r="C651" s="186" t="s">
        <v>588</v>
      </c>
      <c r="D651" s="186" t="s">
        <v>130</v>
      </c>
      <c r="E651" s="187" t="s">
        <v>589</v>
      </c>
      <c r="F651" s="188" t="s">
        <v>590</v>
      </c>
      <c r="G651" s="189" t="s">
        <v>278</v>
      </c>
      <c r="H651" s="190">
        <v>59.542999999999999</v>
      </c>
      <c r="I651" s="191"/>
      <c r="J651" s="192">
        <f>ROUND(I651*H651,2)</f>
        <v>0</v>
      </c>
      <c r="K651" s="188" t="s">
        <v>1</v>
      </c>
      <c r="L651" s="39"/>
      <c r="M651" s="193" t="s">
        <v>1</v>
      </c>
      <c r="N651" s="194" t="s">
        <v>45</v>
      </c>
      <c r="O651" s="71"/>
      <c r="P651" s="195">
        <f>O651*H651</f>
        <v>0</v>
      </c>
      <c r="Q651" s="195">
        <v>0</v>
      </c>
      <c r="R651" s="195">
        <f>Q651*H651</f>
        <v>0</v>
      </c>
      <c r="S651" s="195">
        <v>0</v>
      </c>
      <c r="T651" s="196">
        <f>S651*H651</f>
        <v>0</v>
      </c>
      <c r="U651" s="34"/>
      <c r="V651" s="34"/>
      <c r="W651" s="34"/>
      <c r="X651" s="34"/>
      <c r="Y651" s="34"/>
      <c r="Z651" s="34"/>
      <c r="AA651" s="34"/>
      <c r="AB651" s="34"/>
      <c r="AC651" s="34"/>
      <c r="AD651" s="34"/>
      <c r="AE651" s="34"/>
      <c r="AR651" s="197" t="s">
        <v>135</v>
      </c>
      <c r="AT651" s="197" t="s">
        <v>130</v>
      </c>
      <c r="AU651" s="197" t="s">
        <v>90</v>
      </c>
      <c r="AY651" s="17" t="s">
        <v>128</v>
      </c>
      <c r="BE651" s="198">
        <f>IF(N651="základní",J651,0)</f>
        <v>0</v>
      </c>
      <c r="BF651" s="198">
        <f>IF(N651="snížená",J651,0)</f>
        <v>0</v>
      </c>
      <c r="BG651" s="198">
        <f>IF(N651="zákl. přenesená",J651,0)</f>
        <v>0</v>
      </c>
      <c r="BH651" s="198">
        <f>IF(N651="sníž. přenesená",J651,0)</f>
        <v>0</v>
      </c>
      <c r="BI651" s="198">
        <f>IF(N651="nulová",J651,0)</f>
        <v>0</v>
      </c>
      <c r="BJ651" s="17" t="s">
        <v>88</v>
      </c>
      <c r="BK651" s="198">
        <f>ROUND(I651*H651,2)</f>
        <v>0</v>
      </c>
      <c r="BL651" s="17" t="s">
        <v>135</v>
      </c>
      <c r="BM651" s="197" t="s">
        <v>591</v>
      </c>
    </row>
    <row r="652" spans="1:65" s="2" customFormat="1" ht="19.5">
      <c r="A652" s="34"/>
      <c r="B652" s="35"/>
      <c r="C652" s="36"/>
      <c r="D652" s="199" t="s">
        <v>137</v>
      </c>
      <c r="E652" s="36"/>
      <c r="F652" s="200" t="s">
        <v>590</v>
      </c>
      <c r="G652" s="36"/>
      <c r="H652" s="36"/>
      <c r="I652" s="201"/>
      <c r="J652" s="36"/>
      <c r="K652" s="36"/>
      <c r="L652" s="39"/>
      <c r="M652" s="202"/>
      <c r="N652" s="203"/>
      <c r="O652" s="71"/>
      <c r="P652" s="71"/>
      <c r="Q652" s="71"/>
      <c r="R652" s="71"/>
      <c r="S652" s="71"/>
      <c r="T652" s="72"/>
      <c r="U652" s="34"/>
      <c r="V652" s="34"/>
      <c r="W652" s="34"/>
      <c r="X652" s="34"/>
      <c r="Y652" s="34"/>
      <c r="Z652" s="34"/>
      <c r="AA652" s="34"/>
      <c r="AB652" s="34"/>
      <c r="AC652" s="34"/>
      <c r="AD652" s="34"/>
      <c r="AE652" s="34"/>
      <c r="AT652" s="17" t="s">
        <v>137</v>
      </c>
      <c r="AU652" s="17" t="s">
        <v>90</v>
      </c>
    </row>
    <row r="653" spans="1:65" s="14" customFormat="1" ht="11.25">
      <c r="B653" s="214"/>
      <c r="C653" s="215"/>
      <c r="D653" s="199" t="s">
        <v>139</v>
      </c>
      <c r="E653" s="216" t="s">
        <v>1</v>
      </c>
      <c r="F653" s="217" t="s">
        <v>592</v>
      </c>
      <c r="G653" s="215"/>
      <c r="H653" s="218">
        <v>59.542999999999999</v>
      </c>
      <c r="I653" s="219"/>
      <c r="J653" s="215"/>
      <c r="K653" s="215"/>
      <c r="L653" s="220"/>
      <c r="M653" s="221"/>
      <c r="N653" s="222"/>
      <c r="O653" s="222"/>
      <c r="P653" s="222"/>
      <c r="Q653" s="222"/>
      <c r="R653" s="222"/>
      <c r="S653" s="222"/>
      <c r="T653" s="223"/>
      <c r="AT653" s="224" t="s">
        <v>139</v>
      </c>
      <c r="AU653" s="224" t="s">
        <v>90</v>
      </c>
      <c r="AV653" s="14" t="s">
        <v>90</v>
      </c>
      <c r="AW653" s="14" t="s">
        <v>36</v>
      </c>
      <c r="AX653" s="14" t="s">
        <v>80</v>
      </c>
      <c r="AY653" s="224" t="s">
        <v>128</v>
      </c>
    </row>
    <row r="654" spans="1:65" s="15" customFormat="1" ht="11.25">
      <c r="B654" s="225"/>
      <c r="C654" s="226"/>
      <c r="D654" s="199" t="s">
        <v>139</v>
      </c>
      <c r="E654" s="227" t="s">
        <v>1</v>
      </c>
      <c r="F654" s="228" t="s">
        <v>147</v>
      </c>
      <c r="G654" s="226"/>
      <c r="H654" s="229">
        <v>59.542999999999999</v>
      </c>
      <c r="I654" s="230"/>
      <c r="J654" s="226"/>
      <c r="K654" s="226"/>
      <c r="L654" s="231"/>
      <c r="M654" s="232"/>
      <c r="N654" s="233"/>
      <c r="O654" s="233"/>
      <c r="P654" s="233"/>
      <c r="Q654" s="233"/>
      <c r="R654" s="233"/>
      <c r="S654" s="233"/>
      <c r="T654" s="234"/>
      <c r="AT654" s="235" t="s">
        <v>139</v>
      </c>
      <c r="AU654" s="235" t="s">
        <v>90</v>
      </c>
      <c r="AV654" s="15" t="s">
        <v>135</v>
      </c>
      <c r="AW654" s="15" t="s">
        <v>36</v>
      </c>
      <c r="AX654" s="15" t="s">
        <v>88</v>
      </c>
      <c r="AY654" s="235" t="s">
        <v>128</v>
      </c>
    </row>
    <row r="655" spans="1:65" s="2" customFormat="1" ht="33" customHeight="1">
      <c r="A655" s="34"/>
      <c r="B655" s="35"/>
      <c r="C655" s="186" t="s">
        <v>593</v>
      </c>
      <c r="D655" s="186" t="s">
        <v>130</v>
      </c>
      <c r="E655" s="187" t="s">
        <v>594</v>
      </c>
      <c r="F655" s="188" t="s">
        <v>595</v>
      </c>
      <c r="G655" s="189" t="s">
        <v>278</v>
      </c>
      <c r="H655" s="190">
        <v>48.753999999999998</v>
      </c>
      <c r="I655" s="191"/>
      <c r="J655" s="192">
        <f>ROUND(I655*H655,2)</f>
        <v>0</v>
      </c>
      <c r="K655" s="188" t="s">
        <v>1</v>
      </c>
      <c r="L655" s="39"/>
      <c r="M655" s="193" t="s">
        <v>1</v>
      </c>
      <c r="N655" s="194" t="s">
        <v>45</v>
      </c>
      <c r="O655" s="71"/>
      <c r="P655" s="195">
        <f>O655*H655</f>
        <v>0</v>
      </c>
      <c r="Q655" s="195">
        <v>0</v>
      </c>
      <c r="R655" s="195">
        <f>Q655*H655</f>
        <v>0</v>
      </c>
      <c r="S655" s="195">
        <v>0</v>
      </c>
      <c r="T655" s="196">
        <f>S655*H655</f>
        <v>0</v>
      </c>
      <c r="U655" s="34"/>
      <c r="V655" s="34"/>
      <c r="W655" s="34"/>
      <c r="X655" s="34"/>
      <c r="Y655" s="34"/>
      <c r="Z655" s="34"/>
      <c r="AA655" s="34"/>
      <c r="AB655" s="34"/>
      <c r="AC655" s="34"/>
      <c r="AD655" s="34"/>
      <c r="AE655" s="34"/>
      <c r="AR655" s="197" t="s">
        <v>135</v>
      </c>
      <c r="AT655" s="197" t="s">
        <v>130</v>
      </c>
      <c r="AU655" s="197" t="s">
        <v>90</v>
      </c>
      <c r="AY655" s="17" t="s">
        <v>128</v>
      </c>
      <c r="BE655" s="198">
        <f>IF(N655="základní",J655,0)</f>
        <v>0</v>
      </c>
      <c r="BF655" s="198">
        <f>IF(N655="snížená",J655,0)</f>
        <v>0</v>
      </c>
      <c r="BG655" s="198">
        <f>IF(N655="zákl. přenesená",J655,0)</f>
        <v>0</v>
      </c>
      <c r="BH655" s="198">
        <f>IF(N655="sníž. přenesená",J655,0)</f>
        <v>0</v>
      </c>
      <c r="BI655" s="198">
        <f>IF(N655="nulová",J655,0)</f>
        <v>0</v>
      </c>
      <c r="BJ655" s="17" t="s">
        <v>88</v>
      </c>
      <c r="BK655" s="198">
        <f>ROUND(I655*H655,2)</f>
        <v>0</v>
      </c>
      <c r="BL655" s="17" t="s">
        <v>135</v>
      </c>
      <c r="BM655" s="197" t="s">
        <v>596</v>
      </c>
    </row>
    <row r="656" spans="1:65" s="2" customFormat="1" ht="19.5">
      <c r="A656" s="34"/>
      <c r="B656" s="35"/>
      <c r="C656" s="36"/>
      <c r="D656" s="199" t="s">
        <v>137</v>
      </c>
      <c r="E656" s="36"/>
      <c r="F656" s="200" t="s">
        <v>595</v>
      </c>
      <c r="G656" s="36"/>
      <c r="H656" s="36"/>
      <c r="I656" s="201"/>
      <c r="J656" s="36"/>
      <c r="K656" s="36"/>
      <c r="L656" s="39"/>
      <c r="M656" s="202"/>
      <c r="N656" s="203"/>
      <c r="O656" s="71"/>
      <c r="P656" s="71"/>
      <c r="Q656" s="71"/>
      <c r="R656" s="71"/>
      <c r="S656" s="71"/>
      <c r="T656" s="72"/>
      <c r="U656" s="34"/>
      <c r="V656" s="34"/>
      <c r="W656" s="34"/>
      <c r="X656" s="34"/>
      <c r="Y656" s="34"/>
      <c r="Z656" s="34"/>
      <c r="AA656" s="34"/>
      <c r="AB656" s="34"/>
      <c r="AC656" s="34"/>
      <c r="AD656" s="34"/>
      <c r="AE656" s="34"/>
      <c r="AT656" s="17" t="s">
        <v>137</v>
      </c>
      <c r="AU656" s="17" t="s">
        <v>90</v>
      </c>
    </row>
    <row r="657" spans="1:65" s="14" customFormat="1" ht="11.25">
      <c r="B657" s="214"/>
      <c r="C657" s="215"/>
      <c r="D657" s="199" t="s">
        <v>139</v>
      </c>
      <c r="E657" s="216" t="s">
        <v>1</v>
      </c>
      <c r="F657" s="217" t="s">
        <v>597</v>
      </c>
      <c r="G657" s="215"/>
      <c r="H657" s="218">
        <v>48.753999999999998</v>
      </c>
      <c r="I657" s="219"/>
      <c r="J657" s="215"/>
      <c r="K657" s="215"/>
      <c r="L657" s="220"/>
      <c r="M657" s="221"/>
      <c r="N657" s="222"/>
      <c r="O657" s="222"/>
      <c r="P657" s="222"/>
      <c r="Q657" s="222"/>
      <c r="R657" s="222"/>
      <c r="S657" s="222"/>
      <c r="T657" s="223"/>
      <c r="AT657" s="224" t="s">
        <v>139</v>
      </c>
      <c r="AU657" s="224" t="s">
        <v>90</v>
      </c>
      <c r="AV657" s="14" t="s">
        <v>90</v>
      </c>
      <c r="AW657" s="14" t="s">
        <v>36</v>
      </c>
      <c r="AX657" s="14" t="s">
        <v>80</v>
      </c>
      <c r="AY657" s="224" t="s">
        <v>128</v>
      </c>
    </row>
    <row r="658" spans="1:65" s="15" customFormat="1" ht="11.25">
      <c r="B658" s="225"/>
      <c r="C658" s="226"/>
      <c r="D658" s="199" t="s">
        <v>139</v>
      </c>
      <c r="E658" s="227" t="s">
        <v>1</v>
      </c>
      <c r="F658" s="228" t="s">
        <v>147</v>
      </c>
      <c r="G658" s="226"/>
      <c r="H658" s="229">
        <v>48.753999999999998</v>
      </c>
      <c r="I658" s="230"/>
      <c r="J658" s="226"/>
      <c r="K658" s="226"/>
      <c r="L658" s="231"/>
      <c r="M658" s="232"/>
      <c r="N658" s="233"/>
      <c r="O658" s="233"/>
      <c r="P658" s="233"/>
      <c r="Q658" s="233"/>
      <c r="R658" s="233"/>
      <c r="S658" s="233"/>
      <c r="T658" s="234"/>
      <c r="AT658" s="235" t="s">
        <v>139</v>
      </c>
      <c r="AU658" s="235" t="s">
        <v>90</v>
      </c>
      <c r="AV658" s="15" t="s">
        <v>135</v>
      </c>
      <c r="AW658" s="15" t="s">
        <v>36</v>
      </c>
      <c r="AX658" s="15" t="s">
        <v>88</v>
      </c>
      <c r="AY658" s="235" t="s">
        <v>128</v>
      </c>
    </row>
    <row r="659" spans="1:65" s="2" customFormat="1" ht="24.2" customHeight="1">
      <c r="A659" s="34"/>
      <c r="B659" s="35"/>
      <c r="C659" s="186" t="s">
        <v>598</v>
      </c>
      <c r="D659" s="186" t="s">
        <v>130</v>
      </c>
      <c r="E659" s="187" t="s">
        <v>599</v>
      </c>
      <c r="F659" s="188" t="s">
        <v>277</v>
      </c>
      <c r="G659" s="189" t="s">
        <v>278</v>
      </c>
      <c r="H659" s="190">
        <v>44.37</v>
      </c>
      <c r="I659" s="191"/>
      <c r="J659" s="192">
        <f>ROUND(I659*H659,2)</f>
        <v>0</v>
      </c>
      <c r="K659" s="188" t="s">
        <v>1</v>
      </c>
      <c r="L659" s="39"/>
      <c r="M659" s="193" t="s">
        <v>1</v>
      </c>
      <c r="N659" s="194" t="s">
        <v>45</v>
      </c>
      <c r="O659" s="71"/>
      <c r="P659" s="195">
        <f>O659*H659</f>
        <v>0</v>
      </c>
      <c r="Q659" s="195">
        <v>0</v>
      </c>
      <c r="R659" s="195">
        <f>Q659*H659</f>
        <v>0</v>
      </c>
      <c r="S659" s="195">
        <v>0</v>
      </c>
      <c r="T659" s="196">
        <f>S659*H659</f>
        <v>0</v>
      </c>
      <c r="U659" s="34"/>
      <c r="V659" s="34"/>
      <c r="W659" s="34"/>
      <c r="X659" s="34"/>
      <c r="Y659" s="34"/>
      <c r="Z659" s="34"/>
      <c r="AA659" s="34"/>
      <c r="AB659" s="34"/>
      <c r="AC659" s="34"/>
      <c r="AD659" s="34"/>
      <c r="AE659" s="34"/>
      <c r="AR659" s="197" t="s">
        <v>135</v>
      </c>
      <c r="AT659" s="197" t="s">
        <v>130</v>
      </c>
      <c r="AU659" s="197" t="s">
        <v>90</v>
      </c>
      <c r="AY659" s="17" t="s">
        <v>128</v>
      </c>
      <c r="BE659" s="198">
        <f>IF(N659="základní",J659,0)</f>
        <v>0</v>
      </c>
      <c r="BF659" s="198">
        <f>IF(N659="snížená",J659,0)</f>
        <v>0</v>
      </c>
      <c r="BG659" s="198">
        <f>IF(N659="zákl. přenesená",J659,0)</f>
        <v>0</v>
      </c>
      <c r="BH659" s="198">
        <f>IF(N659="sníž. přenesená",J659,0)</f>
        <v>0</v>
      </c>
      <c r="BI659" s="198">
        <f>IF(N659="nulová",J659,0)</f>
        <v>0</v>
      </c>
      <c r="BJ659" s="17" t="s">
        <v>88</v>
      </c>
      <c r="BK659" s="198">
        <f>ROUND(I659*H659,2)</f>
        <v>0</v>
      </c>
      <c r="BL659" s="17" t="s">
        <v>135</v>
      </c>
      <c r="BM659" s="197" t="s">
        <v>600</v>
      </c>
    </row>
    <row r="660" spans="1:65" s="2" customFormat="1" ht="19.5">
      <c r="A660" s="34"/>
      <c r="B660" s="35"/>
      <c r="C660" s="36"/>
      <c r="D660" s="199" t="s">
        <v>137</v>
      </c>
      <c r="E660" s="36"/>
      <c r="F660" s="200" t="s">
        <v>277</v>
      </c>
      <c r="G660" s="36"/>
      <c r="H660" s="36"/>
      <c r="I660" s="201"/>
      <c r="J660" s="36"/>
      <c r="K660" s="36"/>
      <c r="L660" s="39"/>
      <c r="M660" s="202"/>
      <c r="N660" s="203"/>
      <c r="O660" s="71"/>
      <c r="P660" s="71"/>
      <c r="Q660" s="71"/>
      <c r="R660" s="71"/>
      <c r="S660" s="71"/>
      <c r="T660" s="72"/>
      <c r="U660" s="34"/>
      <c r="V660" s="34"/>
      <c r="W660" s="34"/>
      <c r="X660" s="34"/>
      <c r="Y660" s="34"/>
      <c r="Z660" s="34"/>
      <c r="AA660" s="34"/>
      <c r="AB660" s="34"/>
      <c r="AC660" s="34"/>
      <c r="AD660" s="34"/>
      <c r="AE660" s="34"/>
      <c r="AT660" s="17" t="s">
        <v>137</v>
      </c>
      <c r="AU660" s="17" t="s">
        <v>90</v>
      </c>
    </row>
    <row r="661" spans="1:65" s="14" customFormat="1" ht="11.25">
      <c r="B661" s="214"/>
      <c r="C661" s="215"/>
      <c r="D661" s="199" t="s">
        <v>139</v>
      </c>
      <c r="E661" s="216" t="s">
        <v>1</v>
      </c>
      <c r="F661" s="217" t="s">
        <v>601</v>
      </c>
      <c r="G661" s="215"/>
      <c r="H661" s="218">
        <v>44.37</v>
      </c>
      <c r="I661" s="219"/>
      <c r="J661" s="215"/>
      <c r="K661" s="215"/>
      <c r="L661" s="220"/>
      <c r="M661" s="221"/>
      <c r="N661" s="222"/>
      <c r="O661" s="222"/>
      <c r="P661" s="222"/>
      <c r="Q661" s="222"/>
      <c r="R661" s="222"/>
      <c r="S661" s="222"/>
      <c r="T661" s="223"/>
      <c r="AT661" s="224" t="s">
        <v>139</v>
      </c>
      <c r="AU661" s="224" t="s">
        <v>90</v>
      </c>
      <c r="AV661" s="14" t="s">
        <v>90</v>
      </c>
      <c r="AW661" s="14" t="s">
        <v>36</v>
      </c>
      <c r="AX661" s="14" t="s">
        <v>80</v>
      </c>
      <c r="AY661" s="224" t="s">
        <v>128</v>
      </c>
    </row>
    <row r="662" spans="1:65" s="15" customFormat="1" ht="11.25">
      <c r="B662" s="225"/>
      <c r="C662" s="226"/>
      <c r="D662" s="199" t="s">
        <v>139</v>
      </c>
      <c r="E662" s="227" t="s">
        <v>1</v>
      </c>
      <c r="F662" s="228" t="s">
        <v>147</v>
      </c>
      <c r="G662" s="226"/>
      <c r="H662" s="229">
        <v>44.37</v>
      </c>
      <c r="I662" s="230"/>
      <c r="J662" s="226"/>
      <c r="K662" s="226"/>
      <c r="L662" s="231"/>
      <c r="M662" s="232"/>
      <c r="N662" s="233"/>
      <c r="O662" s="233"/>
      <c r="P662" s="233"/>
      <c r="Q662" s="233"/>
      <c r="R662" s="233"/>
      <c r="S662" s="233"/>
      <c r="T662" s="234"/>
      <c r="AT662" s="235" t="s">
        <v>139</v>
      </c>
      <c r="AU662" s="235" t="s">
        <v>90</v>
      </c>
      <c r="AV662" s="15" t="s">
        <v>135</v>
      </c>
      <c r="AW662" s="15" t="s">
        <v>36</v>
      </c>
      <c r="AX662" s="15" t="s">
        <v>88</v>
      </c>
      <c r="AY662" s="235" t="s">
        <v>128</v>
      </c>
    </row>
    <row r="663" spans="1:65" s="2" customFormat="1" ht="16.5" customHeight="1">
      <c r="A663" s="34"/>
      <c r="B663" s="35"/>
      <c r="C663" s="186" t="s">
        <v>602</v>
      </c>
      <c r="D663" s="186" t="s">
        <v>130</v>
      </c>
      <c r="E663" s="187" t="s">
        <v>603</v>
      </c>
      <c r="F663" s="188" t="s">
        <v>604</v>
      </c>
      <c r="G663" s="189" t="s">
        <v>278</v>
      </c>
      <c r="H663" s="190">
        <v>0.15</v>
      </c>
      <c r="I663" s="191"/>
      <c r="J663" s="192">
        <f>ROUND(I663*H663,2)</f>
        <v>0</v>
      </c>
      <c r="K663" s="188" t="s">
        <v>1</v>
      </c>
      <c r="L663" s="39"/>
      <c r="M663" s="193" t="s">
        <v>1</v>
      </c>
      <c r="N663" s="194" t="s">
        <v>45</v>
      </c>
      <c r="O663" s="71"/>
      <c r="P663" s="195">
        <f>O663*H663</f>
        <v>0</v>
      </c>
      <c r="Q663" s="195">
        <v>0</v>
      </c>
      <c r="R663" s="195">
        <f>Q663*H663</f>
        <v>0</v>
      </c>
      <c r="S663" s="195">
        <v>0</v>
      </c>
      <c r="T663" s="196">
        <f>S663*H663</f>
        <v>0</v>
      </c>
      <c r="U663" s="34"/>
      <c r="V663" s="34"/>
      <c r="W663" s="34"/>
      <c r="X663" s="34"/>
      <c r="Y663" s="34"/>
      <c r="Z663" s="34"/>
      <c r="AA663" s="34"/>
      <c r="AB663" s="34"/>
      <c r="AC663" s="34"/>
      <c r="AD663" s="34"/>
      <c r="AE663" s="34"/>
      <c r="AR663" s="197" t="s">
        <v>135</v>
      </c>
      <c r="AT663" s="197" t="s">
        <v>130</v>
      </c>
      <c r="AU663" s="197" t="s">
        <v>90</v>
      </c>
      <c r="AY663" s="17" t="s">
        <v>128</v>
      </c>
      <c r="BE663" s="198">
        <f>IF(N663="základní",J663,0)</f>
        <v>0</v>
      </c>
      <c r="BF663" s="198">
        <f>IF(N663="snížená",J663,0)</f>
        <v>0</v>
      </c>
      <c r="BG663" s="198">
        <f>IF(N663="zákl. přenesená",J663,0)</f>
        <v>0</v>
      </c>
      <c r="BH663" s="198">
        <f>IF(N663="sníž. přenesená",J663,0)</f>
        <v>0</v>
      </c>
      <c r="BI663" s="198">
        <f>IF(N663="nulová",J663,0)</f>
        <v>0</v>
      </c>
      <c r="BJ663" s="17" t="s">
        <v>88</v>
      </c>
      <c r="BK663" s="198">
        <f>ROUND(I663*H663,2)</f>
        <v>0</v>
      </c>
      <c r="BL663" s="17" t="s">
        <v>135</v>
      </c>
      <c r="BM663" s="197" t="s">
        <v>605</v>
      </c>
    </row>
    <row r="664" spans="1:65" s="2" customFormat="1" ht="11.25">
      <c r="A664" s="34"/>
      <c r="B664" s="35"/>
      <c r="C664" s="36"/>
      <c r="D664" s="199" t="s">
        <v>137</v>
      </c>
      <c r="E664" s="36"/>
      <c r="F664" s="200" t="s">
        <v>604</v>
      </c>
      <c r="G664" s="36"/>
      <c r="H664" s="36"/>
      <c r="I664" s="201"/>
      <c r="J664" s="36"/>
      <c r="K664" s="36"/>
      <c r="L664" s="39"/>
      <c r="M664" s="202"/>
      <c r="N664" s="203"/>
      <c r="O664" s="71"/>
      <c r="P664" s="71"/>
      <c r="Q664" s="71"/>
      <c r="R664" s="71"/>
      <c r="S664" s="71"/>
      <c r="T664" s="72"/>
      <c r="U664" s="34"/>
      <c r="V664" s="34"/>
      <c r="W664" s="34"/>
      <c r="X664" s="34"/>
      <c r="Y664" s="34"/>
      <c r="Z664" s="34"/>
      <c r="AA664" s="34"/>
      <c r="AB664" s="34"/>
      <c r="AC664" s="34"/>
      <c r="AD664" s="34"/>
      <c r="AE664" s="34"/>
      <c r="AT664" s="17" t="s">
        <v>137</v>
      </c>
      <c r="AU664" s="17" t="s">
        <v>90</v>
      </c>
    </row>
    <row r="665" spans="1:65" s="14" customFormat="1" ht="11.25">
      <c r="B665" s="214"/>
      <c r="C665" s="215"/>
      <c r="D665" s="199" t="s">
        <v>139</v>
      </c>
      <c r="E665" s="216" t="s">
        <v>1</v>
      </c>
      <c r="F665" s="217" t="s">
        <v>606</v>
      </c>
      <c r="G665" s="215"/>
      <c r="H665" s="218">
        <v>0.15</v>
      </c>
      <c r="I665" s="219"/>
      <c r="J665" s="215"/>
      <c r="K665" s="215"/>
      <c r="L665" s="220"/>
      <c r="M665" s="221"/>
      <c r="N665" s="222"/>
      <c r="O665" s="222"/>
      <c r="P665" s="222"/>
      <c r="Q665" s="222"/>
      <c r="R665" s="222"/>
      <c r="S665" s="222"/>
      <c r="T665" s="223"/>
      <c r="AT665" s="224" t="s">
        <v>139</v>
      </c>
      <c r="AU665" s="224" t="s">
        <v>90</v>
      </c>
      <c r="AV665" s="14" t="s">
        <v>90</v>
      </c>
      <c r="AW665" s="14" t="s">
        <v>36</v>
      </c>
      <c r="AX665" s="14" t="s">
        <v>80</v>
      </c>
      <c r="AY665" s="224" t="s">
        <v>128</v>
      </c>
    </row>
    <row r="666" spans="1:65" s="15" customFormat="1" ht="11.25">
      <c r="B666" s="225"/>
      <c r="C666" s="226"/>
      <c r="D666" s="199" t="s">
        <v>139</v>
      </c>
      <c r="E666" s="227" t="s">
        <v>1</v>
      </c>
      <c r="F666" s="228" t="s">
        <v>147</v>
      </c>
      <c r="G666" s="226"/>
      <c r="H666" s="229">
        <v>0.15</v>
      </c>
      <c r="I666" s="230"/>
      <c r="J666" s="226"/>
      <c r="K666" s="226"/>
      <c r="L666" s="231"/>
      <c r="M666" s="232"/>
      <c r="N666" s="233"/>
      <c r="O666" s="233"/>
      <c r="P666" s="233"/>
      <c r="Q666" s="233"/>
      <c r="R666" s="233"/>
      <c r="S666" s="233"/>
      <c r="T666" s="234"/>
      <c r="AT666" s="235" t="s">
        <v>139</v>
      </c>
      <c r="AU666" s="235" t="s">
        <v>90</v>
      </c>
      <c r="AV666" s="15" t="s">
        <v>135</v>
      </c>
      <c r="AW666" s="15" t="s">
        <v>36</v>
      </c>
      <c r="AX666" s="15" t="s">
        <v>88</v>
      </c>
      <c r="AY666" s="235" t="s">
        <v>128</v>
      </c>
    </row>
    <row r="667" spans="1:65" s="12" customFormat="1" ht="22.9" customHeight="1">
      <c r="B667" s="170"/>
      <c r="C667" s="171"/>
      <c r="D667" s="172" t="s">
        <v>79</v>
      </c>
      <c r="E667" s="184" t="s">
        <v>607</v>
      </c>
      <c r="F667" s="184" t="s">
        <v>608</v>
      </c>
      <c r="G667" s="171"/>
      <c r="H667" s="171"/>
      <c r="I667" s="174"/>
      <c r="J667" s="185">
        <f>BK667</f>
        <v>0</v>
      </c>
      <c r="K667" s="171"/>
      <c r="L667" s="176"/>
      <c r="M667" s="177"/>
      <c r="N667" s="178"/>
      <c r="O667" s="178"/>
      <c r="P667" s="179">
        <f>SUM(P668:P669)</f>
        <v>0</v>
      </c>
      <c r="Q667" s="178"/>
      <c r="R667" s="179">
        <f>SUM(R668:R669)</f>
        <v>0</v>
      </c>
      <c r="S667" s="178"/>
      <c r="T667" s="180">
        <f>SUM(T668:T669)</f>
        <v>0</v>
      </c>
      <c r="AR667" s="181" t="s">
        <v>88</v>
      </c>
      <c r="AT667" s="182" t="s">
        <v>79</v>
      </c>
      <c r="AU667" s="182" t="s">
        <v>88</v>
      </c>
      <c r="AY667" s="181" t="s">
        <v>128</v>
      </c>
      <c r="BK667" s="183">
        <f>SUM(BK668:BK669)</f>
        <v>0</v>
      </c>
    </row>
    <row r="668" spans="1:65" s="2" customFormat="1" ht="24.2" customHeight="1">
      <c r="A668" s="34"/>
      <c r="B668" s="35"/>
      <c r="C668" s="186" t="s">
        <v>609</v>
      </c>
      <c r="D668" s="186" t="s">
        <v>130</v>
      </c>
      <c r="E668" s="187" t="s">
        <v>610</v>
      </c>
      <c r="F668" s="188" t="s">
        <v>611</v>
      </c>
      <c r="G668" s="189" t="s">
        <v>278</v>
      </c>
      <c r="H668" s="190">
        <v>263.27100000000002</v>
      </c>
      <c r="I668" s="191"/>
      <c r="J668" s="192">
        <f>ROUND(I668*H668,2)</f>
        <v>0</v>
      </c>
      <c r="K668" s="188" t="s">
        <v>1</v>
      </c>
      <c r="L668" s="39"/>
      <c r="M668" s="193" t="s">
        <v>1</v>
      </c>
      <c r="N668" s="194" t="s">
        <v>45</v>
      </c>
      <c r="O668" s="71"/>
      <c r="P668" s="195">
        <f>O668*H668</f>
        <v>0</v>
      </c>
      <c r="Q668" s="195">
        <v>0</v>
      </c>
      <c r="R668" s="195">
        <f>Q668*H668</f>
        <v>0</v>
      </c>
      <c r="S668" s="195">
        <v>0</v>
      </c>
      <c r="T668" s="196">
        <f>S668*H668</f>
        <v>0</v>
      </c>
      <c r="U668" s="34"/>
      <c r="V668" s="34"/>
      <c r="W668" s="34"/>
      <c r="X668" s="34"/>
      <c r="Y668" s="34"/>
      <c r="Z668" s="34"/>
      <c r="AA668" s="34"/>
      <c r="AB668" s="34"/>
      <c r="AC668" s="34"/>
      <c r="AD668" s="34"/>
      <c r="AE668" s="34"/>
      <c r="AR668" s="197" t="s">
        <v>135</v>
      </c>
      <c r="AT668" s="197" t="s">
        <v>130</v>
      </c>
      <c r="AU668" s="197" t="s">
        <v>90</v>
      </c>
      <c r="AY668" s="17" t="s">
        <v>128</v>
      </c>
      <c r="BE668" s="198">
        <f>IF(N668="základní",J668,0)</f>
        <v>0</v>
      </c>
      <c r="BF668" s="198">
        <f>IF(N668="snížená",J668,0)</f>
        <v>0</v>
      </c>
      <c r="BG668" s="198">
        <f>IF(N668="zákl. přenesená",J668,0)</f>
        <v>0</v>
      </c>
      <c r="BH668" s="198">
        <f>IF(N668="sníž. přenesená",J668,0)</f>
        <v>0</v>
      </c>
      <c r="BI668" s="198">
        <f>IF(N668="nulová",J668,0)</f>
        <v>0</v>
      </c>
      <c r="BJ668" s="17" t="s">
        <v>88</v>
      </c>
      <c r="BK668" s="198">
        <f>ROUND(I668*H668,2)</f>
        <v>0</v>
      </c>
      <c r="BL668" s="17" t="s">
        <v>135</v>
      </c>
      <c r="BM668" s="197" t="s">
        <v>612</v>
      </c>
    </row>
    <row r="669" spans="1:65" s="2" customFormat="1" ht="19.5">
      <c r="A669" s="34"/>
      <c r="B669" s="35"/>
      <c r="C669" s="36"/>
      <c r="D669" s="199" t="s">
        <v>137</v>
      </c>
      <c r="E669" s="36"/>
      <c r="F669" s="200" t="s">
        <v>611</v>
      </c>
      <c r="G669" s="36"/>
      <c r="H669" s="36"/>
      <c r="I669" s="201"/>
      <c r="J669" s="36"/>
      <c r="K669" s="36"/>
      <c r="L669" s="39"/>
      <c r="M669" s="246"/>
      <c r="N669" s="247"/>
      <c r="O669" s="248"/>
      <c r="P669" s="248"/>
      <c r="Q669" s="248"/>
      <c r="R669" s="248"/>
      <c r="S669" s="248"/>
      <c r="T669" s="249"/>
      <c r="U669" s="34"/>
      <c r="V669" s="34"/>
      <c r="W669" s="34"/>
      <c r="X669" s="34"/>
      <c r="Y669" s="34"/>
      <c r="Z669" s="34"/>
      <c r="AA669" s="34"/>
      <c r="AB669" s="34"/>
      <c r="AC669" s="34"/>
      <c r="AD669" s="34"/>
      <c r="AE669" s="34"/>
      <c r="AT669" s="17" t="s">
        <v>137</v>
      </c>
      <c r="AU669" s="17" t="s">
        <v>90</v>
      </c>
    </row>
    <row r="670" spans="1:65" s="2" customFormat="1" ht="6.95" customHeight="1">
      <c r="A670" s="34"/>
      <c r="B670" s="54"/>
      <c r="C670" s="55"/>
      <c r="D670" s="55"/>
      <c r="E670" s="55"/>
      <c r="F670" s="55"/>
      <c r="G670" s="55"/>
      <c r="H670" s="55"/>
      <c r="I670" s="55"/>
      <c r="J670" s="55"/>
      <c r="K670" s="55"/>
      <c r="L670" s="39"/>
      <c r="M670" s="34"/>
      <c r="O670" s="34"/>
      <c r="P670" s="34"/>
      <c r="Q670" s="34"/>
      <c r="R670" s="34"/>
      <c r="S670" s="34"/>
      <c r="T670" s="34"/>
      <c r="U670" s="34"/>
      <c r="V670" s="34"/>
      <c r="W670" s="34"/>
      <c r="X670" s="34"/>
      <c r="Y670" s="34"/>
      <c r="Z670" s="34"/>
      <c r="AA670" s="34"/>
      <c r="AB670" s="34"/>
      <c r="AC670" s="34"/>
      <c r="AD670" s="34"/>
      <c r="AE670" s="34"/>
    </row>
  </sheetData>
  <sheetProtection algorithmName="SHA-512" hashValue="JJ2dss+ksBFeexB5V26XrQdb2I2VeqIDylrgG0AzctWjamQfAjnzgkaDcm36yVQxWaM6QuO3/oOoCvS7o7VvGw==" saltValue="jcZ+//bPj84RCfQf7fnyL7FgttOFPjIZZYe0/CfSL9MphHOTFWQNFBrI4eCVE0GnxWkr4guflTUUKU4oLlF2Ag==" spinCount="100000" sheet="1" objects="1" scenarios="1" formatColumns="0" formatRows="0" autoFilter="0"/>
  <autoFilter ref="C125:K669" xr:uid="{00000000-0009-0000-0000-000001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71"/>
  <sheetViews>
    <sheetView showGridLines="0" topLeftCell="A59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7" t="s">
        <v>94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90</v>
      </c>
    </row>
    <row r="4" spans="1:46" s="1" customFormat="1" ht="24.95" customHeight="1">
      <c r="B4" s="20"/>
      <c r="D4" s="110" t="s">
        <v>95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4" t="str">
        <f>'Rekapitulace stavby'!K6</f>
        <v>Pardubice, ul. K Blahobytu - kanalizace</v>
      </c>
      <c r="F7" s="295"/>
      <c r="G7" s="295"/>
      <c r="H7" s="295"/>
      <c r="L7" s="20"/>
    </row>
    <row r="8" spans="1:46" s="2" customFormat="1" ht="12" customHeight="1">
      <c r="A8" s="34"/>
      <c r="B8" s="39"/>
      <c r="C8" s="34"/>
      <c r="D8" s="112" t="s">
        <v>96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6" t="s">
        <v>613</v>
      </c>
      <c r="F9" s="297"/>
      <c r="G9" s="297"/>
      <c r="H9" s="29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10. 2. 2022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27</v>
      </c>
      <c r="F15" s="34"/>
      <c r="G15" s="34"/>
      <c r="H15" s="34"/>
      <c r="I15" s="112" t="s">
        <v>28</v>
      </c>
      <c r="J15" s="11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8" t="str">
        <f>'Rekapitulace stavby'!E14</f>
        <v>Vyplň údaj</v>
      </c>
      <c r="F18" s="299"/>
      <c r="G18" s="299"/>
      <c r="H18" s="299"/>
      <c r="I18" s="112" t="s">
        <v>28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25</v>
      </c>
      <c r="J20" s="113" t="s">
        <v>33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34</v>
      </c>
      <c r="F21" s="34"/>
      <c r="G21" s="34"/>
      <c r="H21" s="34"/>
      <c r="I21" s="112" t="s">
        <v>28</v>
      </c>
      <c r="J21" s="113" t="s">
        <v>35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37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38</v>
      </c>
      <c r="F24" s="34"/>
      <c r="G24" s="34"/>
      <c r="H24" s="34"/>
      <c r="I24" s="112" t="s">
        <v>28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39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0" t="s">
        <v>1</v>
      </c>
      <c r="F27" s="300"/>
      <c r="G27" s="300"/>
      <c r="H27" s="300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40</v>
      </c>
      <c r="E30" s="34"/>
      <c r="F30" s="34"/>
      <c r="G30" s="34"/>
      <c r="H30" s="34"/>
      <c r="I30" s="34"/>
      <c r="J30" s="120">
        <f>ROUND(J122,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42</v>
      </c>
      <c r="G32" s="34"/>
      <c r="H32" s="34"/>
      <c r="I32" s="121" t="s">
        <v>41</v>
      </c>
      <c r="J32" s="121" t="s">
        <v>43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44</v>
      </c>
      <c r="E33" s="112" t="s">
        <v>45</v>
      </c>
      <c r="F33" s="123">
        <f>ROUND((SUM(BE122:BE170)),  2)</f>
        <v>0</v>
      </c>
      <c r="G33" s="34"/>
      <c r="H33" s="34"/>
      <c r="I33" s="124">
        <v>0.21</v>
      </c>
      <c r="J33" s="123">
        <f>ROUND(((SUM(BE122:BE170))*I33),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46</v>
      </c>
      <c r="F34" s="123">
        <f>ROUND((SUM(BF122:BF170)),  2)</f>
        <v>0</v>
      </c>
      <c r="G34" s="34"/>
      <c r="H34" s="34"/>
      <c r="I34" s="124">
        <v>0.15</v>
      </c>
      <c r="J34" s="123">
        <f>ROUND(((SUM(BF122:BF170))*I34),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47</v>
      </c>
      <c r="F35" s="123">
        <f>ROUND((SUM(BG122:BG170)),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48</v>
      </c>
      <c r="F36" s="123">
        <f>ROUND((SUM(BH122:BH170)),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49</v>
      </c>
      <c r="F37" s="123">
        <f>ROUND((SUM(BI122:BI170)),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50</v>
      </c>
      <c r="E39" s="127"/>
      <c r="F39" s="127"/>
      <c r="G39" s="128" t="s">
        <v>51</v>
      </c>
      <c r="H39" s="129" t="s">
        <v>52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53</v>
      </c>
      <c r="E50" s="133"/>
      <c r="F50" s="133"/>
      <c r="G50" s="132" t="s">
        <v>54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55</v>
      </c>
      <c r="E61" s="135"/>
      <c r="F61" s="136" t="s">
        <v>56</v>
      </c>
      <c r="G61" s="134" t="s">
        <v>55</v>
      </c>
      <c r="H61" s="135"/>
      <c r="I61" s="135"/>
      <c r="J61" s="137" t="s">
        <v>56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57</v>
      </c>
      <c r="E65" s="138"/>
      <c r="F65" s="138"/>
      <c r="G65" s="132" t="s">
        <v>58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55</v>
      </c>
      <c r="E76" s="135"/>
      <c r="F76" s="136" t="s">
        <v>56</v>
      </c>
      <c r="G76" s="134" t="s">
        <v>55</v>
      </c>
      <c r="H76" s="135"/>
      <c r="I76" s="135"/>
      <c r="J76" s="137" t="s">
        <v>56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98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1" t="str">
        <f>E7</f>
        <v>Pardubice, ul. K Blahobytu - kanalizace</v>
      </c>
      <c r="F85" s="302"/>
      <c r="G85" s="302"/>
      <c r="H85" s="302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96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2" t="str">
        <f>E9</f>
        <v>833-10 - VON 01 - Vedlejší a ostatní náklady</v>
      </c>
      <c r="F87" s="303"/>
      <c r="G87" s="303"/>
      <c r="H87" s="303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Pardubice</v>
      </c>
      <c r="G89" s="36"/>
      <c r="H89" s="36"/>
      <c r="I89" s="29" t="s">
        <v>22</v>
      </c>
      <c r="J89" s="66" t="str">
        <f>IF(J12="","",J12)</f>
        <v>10. 2. 2022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24</v>
      </c>
      <c r="D91" s="36"/>
      <c r="E91" s="36"/>
      <c r="F91" s="27" t="str">
        <f>E15</f>
        <v>Vodovody a kanalizace Pardubice, a.s.</v>
      </c>
      <c r="G91" s="36"/>
      <c r="H91" s="36"/>
      <c r="I91" s="29" t="s">
        <v>32</v>
      </c>
      <c r="J91" s="32" t="str">
        <f>E21</f>
        <v>VK PROJEKT, spol. s 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37</v>
      </c>
      <c r="J92" s="32" t="str">
        <f>E24</f>
        <v>Ladislav Konvalina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99</v>
      </c>
      <c r="D94" s="144"/>
      <c r="E94" s="144"/>
      <c r="F94" s="144"/>
      <c r="G94" s="144"/>
      <c r="H94" s="144"/>
      <c r="I94" s="144"/>
      <c r="J94" s="145" t="s">
        <v>100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101</v>
      </c>
      <c r="D96" s="36"/>
      <c r="E96" s="36"/>
      <c r="F96" s="36"/>
      <c r="G96" s="36"/>
      <c r="H96" s="36"/>
      <c r="I96" s="36"/>
      <c r="J96" s="84">
        <f>J122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102</v>
      </c>
    </row>
    <row r="97" spans="1:31" s="9" customFormat="1" ht="24.95" customHeight="1">
      <c r="B97" s="147"/>
      <c r="C97" s="148"/>
      <c r="D97" s="149" t="s">
        <v>614</v>
      </c>
      <c r="E97" s="150"/>
      <c r="F97" s="150"/>
      <c r="G97" s="150"/>
      <c r="H97" s="150"/>
      <c r="I97" s="150"/>
      <c r="J97" s="151">
        <f>J123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615</v>
      </c>
      <c r="E98" s="156"/>
      <c r="F98" s="156"/>
      <c r="G98" s="156"/>
      <c r="H98" s="156"/>
      <c r="I98" s="156"/>
      <c r="J98" s="157">
        <f>J124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616</v>
      </c>
      <c r="E99" s="156"/>
      <c r="F99" s="156"/>
      <c r="G99" s="156"/>
      <c r="H99" s="156"/>
      <c r="I99" s="156"/>
      <c r="J99" s="157">
        <f>J125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617</v>
      </c>
      <c r="E100" s="156"/>
      <c r="F100" s="156"/>
      <c r="G100" s="156"/>
      <c r="H100" s="156"/>
      <c r="I100" s="156"/>
      <c r="J100" s="157">
        <f>J146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618</v>
      </c>
      <c r="E101" s="156"/>
      <c r="F101" s="156"/>
      <c r="G101" s="156"/>
      <c r="H101" s="156"/>
      <c r="I101" s="156"/>
      <c r="J101" s="157">
        <f>J157</f>
        <v>0</v>
      </c>
      <c r="K101" s="154"/>
      <c r="L101" s="158"/>
    </row>
    <row r="102" spans="1:31" s="10" customFormat="1" ht="19.899999999999999" customHeight="1">
      <c r="B102" s="153"/>
      <c r="C102" s="154"/>
      <c r="D102" s="155" t="s">
        <v>619</v>
      </c>
      <c r="E102" s="156"/>
      <c r="F102" s="156"/>
      <c r="G102" s="156"/>
      <c r="H102" s="156"/>
      <c r="I102" s="156"/>
      <c r="J102" s="157">
        <f>J163</f>
        <v>0</v>
      </c>
      <c r="K102" s="154"/>
      <c r="L102" s="158"/>
    </row>
    <row r="103" spans="1:31" s="2" customFormat="1" ht="21.75" customHeight="1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6.95" customHeight="1">
      <c r="A104" s="34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pans="1:31" s="2" customFormat="1" ht="6.95" customHeight="1">
      <c r="A108" s="34"/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24.95" customHeight="1">
      <c r="A109" s="34"/>
      <c r="B109" s="35"/>
      <c r="C109" s="23" t="s">
        <v>113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16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301" t="str">
        <f>E7</f>
        <v>Pardubice, ul. K Blahobytu - kanalizace</v>
      </c>
      <c r="F112" s="302"/>
      <c r="G112" s="302"/>
      <c r="H112" s="302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96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>
      <c r="A114" s="34"/>
      <c r="B114" s="35"/>
      <c r="C114" s="36"/>
      <c r="D114" s="36"/>
      <c r="E114" s="272" t="str">
        <f>E9</f>
        <v>833-10 - VON 01 - Vedlejší a ostatní náklady</v>
      </c>
      <c r="F114" s="303"/>
      <c r="G114" s="303"/>
      <c r="H114" s="303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20</v>
      </c>
      <c r="D116" s="36"/>
      <c r="E116" s="36"/>
      <c r="F116" s="27" t="str">
        <f>F12</f>
        <v>Pardubice</v>
      </c>
      <c r="G116" s="36"/>
      <c r="H116" s="36"/>
      <c r="I116" s="29" t="s">
        <v>22</v>
      </c>
      <c r="J116" s="66" t="str">
        <f>IF(J12="","",J12)</f>
        <v>10. 2. 2022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25.7" customHeight="1">
      <c r="A118" s="34"/>
      <c r="B118" s="35"/>
      <c r="C118" s="29" t="s">
        <v>24</v>
      </c>
      <c r="D118" s="36"/>
      <c r="E118" s="36"/>
      <c r="F118" s="27" t="str">
        <f>E15</f>
        <v>Vodovody a kanalizace Pardubice, a.s.</v>
      </c>
      <c r="G118" s="36"/>
      <c r="H118" s="36"/>
      <c r="I118" s="29" t="s">
        <v>32</v>
      </c>
      <c r="J118" s="32" t="str">
        <f>E21</f>
        <v>VK PROJEKT, spol. s r.o.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30</v>
      </c>
      <c r="D119" s="36"/>
      <c r="E119" s="36"/>
      <c r="F119" s="27" t="str">
        <f>IF(E18="","",E18)</f>
        <v>Vyplň údaj</v>
      </c>
      <c r="G119" s="36"/>
      <c r="H119" s="36"/>
      <c r="I119" s="29" t="s">
        <v>37</v>
      </c>
      <c r="J119" s="32" t="str">
        <f>E24</f>
        <v>Ladislav Konvalina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0.3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11" customFormat="1" ht="29.25" customHeight="1">
      <c r="A121" s="159"/>
      <c r="B121" s="160"/>
      <c r="C121" s="161" t="s">
        <v>114</v>
      </c>
      <c r="D121" s="162" t="s">
        <v>65</v>
      </c>
      <c r="E121" s="162" t="s">
        <v>61</v>
      </c>
      <c r="F121" s="162" t="s">
        <v>62</v>
      </c>
      <c r="G121" s="162" t="s">
        <v>115</v>
      </c>
      <c r="H121" s="162" t="s">
        <v>116</v>
      </c>
      <c r="I121" s="162" t="s">
        <v>117</v>
      </c>
      <c r="J121" s="162" t="s">
        <v>100</v>
      </c>
      <c r="K121" s="163" t="s">
        <v>118</v>
      </c>
      <c r="L121" s="164"/>
      <c r="M121" s="75" t="s">
        <v>1</v>
      </c>
      <c r="N121" s="76" t="s">
        <v>44</v>
      </c>
      <c r="O121" s="76" t="s">
        <v>119</v>
      </c>
      <c r="P121" s="76" t="s">
        <v>120</v>
      </c>
      <c r="Q121" s="76" t="s">
        <v>121</v>
      </c>
      <c r="R121" s="76" t="s">
        <v>122</v>
      </c>
      <c r="S121" s="76" t="s">
        <v>123</v>
      </c>
      <c r="T121" s="77" t="s">
        <v>124</v>
      </c>
      <c r="U121" s="159"/>
      <c r="V121" s="159"/>
      <c r="W121" s="159"/>
      <c r="X121" s="159"/>
      <c r="Y121" s="159"/>
      <c r="Z121" s="159"/>
      <c r="AA121" s="159"/>
      <c r="AB121" s="159"/>
      <c r="AC121" s="159"/>
      <c r="AD121" s="159"/>
      <c r="AE121" s="159"/>
    </row>
    <row r="122" spans="1:65" s="2" customFormat="1" ht="22.9" customHeight="1">
      <c r="A122" s="34"/>
      <c r="B122" s="35"/>
      <c r="C122" s="82" t="s">
        <v>125</v>
      </c>
      <c r="D122" s="36"/>
      <c r="E122" s="36"/>
      <c r="F122" s="36"/>
      <c r="G122" s="36"/>
      <c r="H122" s="36"/>
      <c r="I122" s="36"/>
      <c r="J122" s="165">
        <f>BK122</f>
        <v>0</v>
      </c>
      <c r="K122" s="36"/>
      <c r="L122" s="39"/>
      <c r="M122" s="78"/>
      <c r="N122" s="166"/>
      <c r="O122" s="79"/>
      <c r="P122" s="167">
        <f>P123</f>
        <v>0</v>
      </c>
      <c r="Q122" s="79"/>
      <c r="R122" s="167">
        <f>R123</f>
        <v>0</v>
      </c>
      <c r="S122" s="79"/>
      <c r="T122" s="168">
        <f>T123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79</v>
      </c>
      <c r="AU122" s="17" t="s">
        <v>102</v>
      </c>
      <c r="BK122" s="169">
        <f>BK123</f>
        <v>0</v>
      </c>
    </row>
    <row r="123" spans="1:65" s="12" customFormat="1" ht="25.9" customHeight="1">
      <c r="B123" s="170"/>
      <c r="C123" s="171"/>
      <c r="D123" s="172" t="s">
        <v>79</v>
      </c>
      <c r="E123" s="173" t="s">
        <v>620</v>
      </c>
      <c r="F123" s="173" t="s">
        <v>621</v>
      </c>
      <c r="G123" s="171"/>
      <c r="H123" s="171"/>
      <c r="I123" s="174"/>
      <c r="J123" s="175">
        <f>BK123</f>
        <v>0</v>
      </c>
      <c r="K123" s="171"/>
      <c r="L123" s="176"/>
      <c r="M123" s="177"/>
      <c r="N123" s="178"/>
      <c r="O123" s="178"/>
      <c r="P123" s="179">
        <f>P124+P125+P146+P157+P163</f>
        <v>0</v>
      </c>
      <c r="Q123" s="178"/>
      <c r="R123" s="179">
        <f>R124+R125+R146+R157+R163</f>
        <v>0</v>
      </c>
      <c r="S123" s="178"/>
      <c r="T123" s="180">
        <f>T124+T125+T146+T157+T163</f>
        <v>0</v>
      </c>
      <c r="AR123" s="181" t="s">
        <v>88</v>
      </c>
      <c r="AT123" s="182" t="s">
        <v>79</v>
      </c>
      <c r="AU123" s="182" t="s">
        <v>80</v>
      </c>
      <c r="AY123" s="181" t="s">
        <v>128</v>
      </c>
      <c r="BK123" s="183">
        <f>BK124+BK125+BK146+BK157+BK163</f>
        <v>0</v>
      </c>
    </row>
    <row r="124" spans="1:65" s="12" customFormat="1" ht="22.9" customHeight="1">
      <c r="B124" s="170"/>
      <c r="C124" s="171"/>
      <c r="D124" s="172" t="s">
        <v>79</v>
      </c>
      <c r="E124" s="184" t="s">
        <v>80</v>
      </c>
      <c r="F124" s="184" t="s">
        <v>621</v>
      </c>
      <c r="G124" s="171"/>
      <c r="H124" s="171"/>
      <c r="I124" s="174"/>
      <c r="J124" s="185">
        <f>BK124</f>
        <v>0</v>
      </c>
      <c r="K124" s="171"/>
      <c r="L124" s="176"/>
      <c r="M124" s="177"/>
      <c r="N124" s="178"/>
      <c r="O124" s="178"/>
      <c r="P124" s="179">
        <v>0</v>
      </c>
      <c r="Q124" s="178"/>
      <c r="R124" s="179">
        <v>0</v>
      </c>
      <c r="S124" s="178"/>
      <c r="T124" s="180">
        <v>0</v>
      </c>
      <c r="AR124" s="181" t="s">
        <v>88</v>
      </c>
      <c r="AT124" s="182" t="s">
        <v>79</v>
      </c>
      <c r="AU124" s="182" t="s">
        <v>88</v>
      </c>
      <c r="AY124" s="181" t="s">
        <v>128</v>
      </c>
      <c r="BK124" s="183">
        <v>0</v>
      </c>
    </row>
    <row r="125" spans="1:65" s="12" customFormat="1" ht="22.9" customHeight="1">
      <c r="B125" s="170"/>
      <c r="C125" s="171"/>
      <c r="D125" s="172" t="s">
        <v>79</v>
      </c>
      <c r="E125" s="184" t="s">
        <v>622</v>
      </c>
      <c r="F125" s="184" t="s">
        <v>623</v>
      </c>
      <c r="G125" s="171"/>
      <c r="H125" s="171"/>
      <c r="I125" s="174"/>
      <c r="J125" s="185">
        <f>BK125</f>
        <v>0</v>
      </c>
      <c r="K125" s="171"/>
      <c r="L125" s="176"/>
      <c r="M125" s="177"/>
      <c r="N125" s="178"/>
      <c r="O125" s="178"/>
      <c r="P125" s="179">
        <f>SUM(P126:P145)</f>
        <v>0</v>
      </c>
      <c r="Q125" s="178"/>
      <c r="R125" s="179">
        <f>SUM(R126:R145)</f>
        <v>0</v>
      </c>
      <c r="S125" s="178"/>
      <c r="T125" s="180">
        <f>SUM(T126:T145)</f>
        <v>0</v>
      </c>
      <c r="AR125" s="181" t="s">
        <v>172</v>
      </c>
      <c r="AT125" s="182" t="s">
        <v>79</v>
      </c>
      <c r="AU125" s="182" t="s">
        <v>88</v>
      </c>
      <c r="AY125" s="181" t="s">
        <v>128</v>
      </c>
      <c r="BK125" s="183">
        <f>SUM(BK126:BK145)</f>
        <v>0</v>
      </c>
    </row>
    <row r="126" spans="1:65" s="2" customFormat="1" ht="24.2" customHeight="1">
      <c r="A126" s="34"/>
      <c r="B126" s="35"/>
      <c r="C126" s="186" t="s">
        <v>88</v>
      </c>
      <c r="D126" s="186" t="s">
        <v>130</v>
      </c>
      <c r="E126" s="187" t="s">
        <v>624</v>
      </c>
      <c r="F126" s="188" t="s">
        <v>625</v>
      </c>
      <c r="G126" s="189" t="s">
        <v>626</v>
      </c>
      <c r="H126" s="190">
        <v>1</v>
      </c>
      <c r="I126" s="191"/>
      <c r="J126" s="192">
        <f>ROUND(I126*H126,2)</f>
        <v>0</v>
      </c>
      <c r="K126" s="188" t="s">
        <v>134</v>
      </c>
      <c r="L126" s="39"/>
      <c r="M126" s="193" t="s">
        <v>1</v>
      </c>
      <c r="N126" s="194" t="s">
        <v>45</v>
      </c>
      <c r="O126" s="71"/>
      <c r="P126" s="195">
        <f>O126*H126</f>
        <v>0</v>
      </c>
      <c r="Q126" s="195">
        <v>0</v>
      </c>
      <c r="R126" s="195">
        <f>Q126*H126</f>
        <v>0</v>
      </c>
      <c r="S126" s="195">
        <v>0</v>
      </c>
      <c r="T126" s="196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7" t="s">
        <v>135</v>
      </c>
      <c r="AT126" s="197" t="s">
        <v>130</v>
      </c>
      <c r="AU126" s="197" t="s">
        <v>90</v>
      </c>
      <c r="AY126" s="17" t="s">
        <v>128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17" t="s">
        <v>88</v>
      </c>
      <c r="BK126" s="198">
        <f>ROUND(I126*H126,2)</f>
        <v>0</v>
      </c>
      <c r="BL126" s="17" t="s">
        <v>135</v>
      </c>
      <c r="BM126" s="197" t="s">
        <v>627</v>
      </c>
    </row>
    <row r="127" spans="1:65" s="2" customFormat="1" ht="11.25">
      <c r="A127" s="34"/>
      <c r="B127" s="35"/>
      <c r="C127" s="36"/>
      <c r="D127" s="199" t="s">
        <v>137</v>
      </c>
      <c r="E127" s="36"/>
      <c r="F127" s="200" t="s">
        <v>625</v>
      </c>
      <c r="G127" s="36"/>
      <c r="H127" s="36"/>
      <c r="I127" s="201"/>
      <c r="J127" s="36"/>
      <c r="K127" s="36"/>
      <c r="L127" s="39"/>
      <c r="M127" s="202"/>
      <c r="N127" s="203"/>
      <c r="O127" s="71"/>
      <c r="P127" s="71"/>
      <c r="Q127" s="71"/>
      <c r="R127" s="71"/>
      <c r="S127" s="71"/>
      <c r="T127" s="72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137</v>
      </c>
      <c r="AU127" s="17" t="s">
        <v>90</v>
      </c>
    </row>
    <row r="128" spans="1:65" s="14" customFormat="1" ht="11.25">
      <c r="B128" s="214"/>
      <c r="C128" s="215"/>
      <c r="D128" s="199" t="s">
        <v>139</v>
      </c>
      <c r="E128" s="216" t="s">
        <v>1</v>
      </c>
      <c r="F128" s="217" t="s">
        <v>88</v>
      </c>
      <c r="G128" s="215"/>
      <c r="H128" s="218">
        <v>1</v>
      </c>
      <c r="I128" s="219"/>
      <c r="J128" s="215"/>
      <c r="K128" s="215"/>
      <c r="L128" s="220"/>
      <c r="M128" s="221"/>
      <c r="N128" s="222"/>
      <c r="O128" s="222"/>
      <c r="P128" s="222"/>
      <c r="Q128" s="222"/>
      <c r="R128" s="222"/>
      <c r="S128" s="222"/>
      <c r="T128" s="223"/>
      <c r="AT128" s="224" t="s">
        <v>139</v>
      </c>
      <c r="AU128" s="224" t="s">
        <v>90</v>
      </c>
      <c r="AV128" s="14" t="s">
        <v>90</v>
      </c>
      <c r="AW128" s="14" t="s">
        <v>36</v>
      </c>
      <c r="AX128" s="14" t="s">
        <v>80</v>
      </c>
      <c r="AY128" s="224" t="s">
        <v>128</v>
      </c>
    </row>
    <row r="129" spans="1:65" s="15" customFormat="1" ht="11.25">
      <c r="B129" s="225"/>
      <c r="C129" s="226"/>
      <c r="D129" s="199" t="s">
        <v>139</v>
      </c>
      <c r="E129" s="227" t="s">
        <v>1</v>
      </c>
      <c r="F129" s="228" t="s">
        <v>147</v>
      </c>
      <c r="G129" s="226"/>
      <c r="H129" s="229">
        <v>1</v>
      </c>
      <c r="I129" s="230"/>
      <c r="J129" s="226"/>
      <c r="K129" s="226"/>
      <c r="L129" s="231"/>
      <c r="M129" s="232"/>
      <c r="N129" s="233"/>
      <c r="O129" s="233"/>
      <c r="P129" s="233"/>
      <c r="Q129" s="233"/>
      <c r="R129" s="233"/>
      <c r="S129" s="233"/>
      <c r="T129" s="234"/>
      <c r="AT129" s="235" t="s">
        <v>139</v>
      </c>
      <c r="AU129" s="235" t="s">
        <v>90</v>
      </c>
      <c r="AV129" s="15" t="s">
        <v>135</v>
      </c>
      <c r="AW129" s="15" t="s">
        <v>36</v>
      </c>
      <c r="AX129" s="15" t="s">
        <v>88</v>
      </c>
      <c r="AY129" s="235" t="s">
        <v>128</v>
      </c>
    </row>
    <row r="130" spans="1:65" s="2" customFormat="1" ht="16.5" customHeight="1">
      <c r="A130" s="34"/>
      <c r="B130" s="35"/>
      <c r="C130" s="186" t="s">
        <v>90</v>
      </c>
      <c r="D130" s="186" t="s">
        <v>130</v>
      </c>
      <c r="E130" s="187" t="s">
        <v>628</v>
      </c>
      <c r="F130" s="188" t="s">
        <v>629</v>
      </c>
      <c r="G130" s="189" t="s">
        <v>630</v>
      </c>
      <c r="H130" s="190">
        <v>1</v>
      </c>
      <c r="I130" s="191"/>
      <c r="J130" s="192">
        <f>ROUND(I130*H130,2)</f>
        <v>0</v>
      </c>
      <c r="K130" s="188" t="s">
        <v>134</v>
      </c>
      <c r="L130" s="39"/>
      <c r="M130" s="193" t="s">
        <v>1</v>
      </c>
      <c r="N130" s="194" t="s">
        <v>45</v>
      </c>
      <c r="O130" s="71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7" t="s">
        <v>631</v>
      </c>
      <c r="AT130" s="197" t="s">
        <v>130</v>
      </c>
      <c r="AU130" s="197" t="s">
        <v>90</v>
      </c>
      <c r="AY130" s="17" t="s">
        <v>128</v>
      </c>
      <c r="BE130" s="198">
        <f>IF(N130="základní",J130,0)</f>
        <v>0</v>
      </c>
      <c r="BF130" s="198">
        <f>IF(N130="snížená",J130,0)</f>
        <v>0</v>
      </c>
      <c r="BG130" s="198">
        <f>IF(N130="zákl. přenesená",J130,0)</f>
        <v>0</v>
      </c>
      <c r="BH130" s="198">
        <f>IF(N130="sníž. přenesená",J130,0)</f>
        <v>0</v>
      </c>
      <c r="BI130" s="198">
        <f>IF(N130="nulová",J130,0)</f>
        <v>0</v>
      </c>
      <c r="BJ130" s="17" t="s">
        <v>88</v>
      </c>
      <c r="BK130" s="198">
        <f>ROUND(I130*H130,2)</f>
        <v>0</v>
      </c>
      <c r="BL130" s="17" t="s">
        <v>631</v>
      </c>
      <c r="BM130" s="197" t="s">
        <v>632</v>
      </c>
    </row>
    <row r="131" spans="1:65" s="2" customFormat="1" ht="19.5">
      <c r="A131" s="34"/>
      <c r="B131" s="35"/>
      <c r="C131" s="36"/>
      <c r="D131" s="199" t="s">
        <v>137</v>
      </c>
      <c r="E131" s="36"/>
      <c r="F131" s="200" t="s">
        <v>633</v>
      </c>
      <c r="G131" s="36"/>
      <c r="H131" s="36"/>
      <c r="I131" s="201"/>
      <c r="J131" s="36"/>
      <c r="K131" s="36"/>
      <c r="L131" s="39"/>
      <c r="M131" s="202"/>
      <c r="N131" s="203"/>
      <c r="O131" s="71"/>
      <c r="P131" s="71"/>
      <c r="Q131" s="71"/>
      <c r="R131" s="71"/>
      <c r="S131" s="71"/>
      <c r="T131" s="72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137</v>
      </c>
      <c r="AU131" s="17" t="s">
        <v>90</v>
      </c>
    </row>
    <row r="132" spans="1:65" s="13" customFormat="1" ht="33.75">
      <c r="B132" s="204"/>
      <c r="C132" s="205"/>
      <c r="D132" s="199" t="s">
        <v>139</v>
      </c>
      <c r="E132" s="206" t="s">
        <v>1</v>
      </c>
      <c r="F132" s="207" t="s">
        <v>634</v>
      </c>
      <c r="G132" s="205"/>
      <c r="H132" s="206" t="s">
        <v>1</v>
      </c>
      <c r="I132" s="208"/>
      <c r="J132" s="205"/>
      <c r="K132" s="205"/>
      <c r="L132" s="209"/>
      <c r="M132" s="210"/>
      <c r="N132" s="211"/>
      <c r="O132" s="211"/>
      <c r="P132" s="211"/>
      <c r="Q132" s="211"/>
      <c r="R132" s="211"/>
      <c r="S132" s="211"/>
      <c r="T132" s="212"/>
      <c r="AT132" s="213" t="s">
        <v>139</v>
      </c>
      <c r="AU132" s="213" t="s">
        <v>90</v>
      </c>
      <c r="AV132" s="13" t="s">
        <v>88</v>
      </c>
      <c r="AW132" s="13" t="s">
        <v>36</v>
      </c>
      <c r="AX132" s="13" t="s">
        <v>80</v>
      </c>
      <c r="AY132" s="213" t="s">
        <v>128</v>
      </c>
    </row>
    <row r="133" spans="1:65" s="13" customFormat="1" ht="11.25">
      <c r="B133" s="204"/>
      <c r="C133" s="205"/>
      <c r="D133" s="199" t="s">
        <v>139</v>
      </c>
      <c r="E133" s="206" t="s">
        <v>1</v>
      </c>
      <c r="F133" s="207" t="s">
        <v>635</v>
      </c>
      <c r="G133" s="205"/>
      <c r="H133" s="206" t="s">
        <v>1</v>
      </c>
      <c r="I133" s="208"/>
      <c r="J133" s="205"/>
      <c r="K133" s="205"/>
      <c r="L133" s="209"/>
      <c r="M133" s="210"/>
      <c r="N133" s="211"/>
      <c r="O133" s="211"/>
      <c r="P133" s="211"/>
      <c r="Q133" s="211"/>
      <c r="R133" s="211"/>
      <c r="S133" s="211"/>
      <c r="T133" s="212"/>
      <c r="AT133" s="213" t="s">
        <v>139</v>
      </c>
      <c r="AU133" s="213" t="s">
        <v>90</v>
      </c>
      <c r="AV133" s="13" t="s">
        <v>88</v>
      </c>
      <c r="AW133" s="13" t="s">
        <v>36</v>
      </c>
      <c r="AX133" s="13" t="s">
        <v>80</v>
      </c>
      <c r="AY133" s="213" t="s">
        <v>128</v>
      </c>
    </row>
    <row r="134" spans="1:65" s="14" customFormat="1" ht="11.25">
      <c r="B134" s="214"/>
      <c r="C134" s="215"/>
      <c r="D134" s="199" t="s">
        <v>139</v>
      </c>
      <c r="E134" s="216" t="s">
        <v>1</v>
      </c>
      <c r="F134" s="217" t="s">
        <v>88</v>
      </c>
      <c r="G134" s="215"/>
      <c r="H134" s="218">
        <v>1</v>
      </c>
      <c r="I134" s="219"/>
      <c r="J134" s="215"/>
      <c r="K134" s="215"/>
      <c r="L134" s="220"/>
      <c r="M134" s="221"/>
      <c r="N134" s="222"/>
      <c r="O134" s="222"/>
      <c r="P134" s="222"/>
      <c r="Q134" s="222"/>
      <c r="R134" s="222"/>
      <c r="S134" s="222"/>
      <c r="T134" s="223"/>
      <c r="AT134" s="224" t="s">
        <v>139</v>
      </c>
      <c r="AU134" s="224" t="s">
        <v>90</v>
      </c>
      <c r="AV134" s="14" t="s">
        <v>90</v>
      </c>
      <c r="AW134" s="14" t="s">
        <v>36</v>
      </c>
      <c r="AX134" s="14" t="s">
        <v>80</v>
      </c>
      <c r="AY134" s="224" t="s">
        <v>128</v>
      </c>
    </row>
    <row r="135" spans="1:65" s="2" customFormat="1" ht="16.5" customHeight="1">
      <c r="A135" s="34"/>
      <c r="B135" s="35"/>
      <c r="C135" s="186" t="s">
        <v>155</v>
      </c>
      <c r="D135" s="186" t="s">
        <v>130</v>
      </c>
      <c r="E135" s="187" t="s">
        <v>636</v>
      </c>
      <c r="F135" s="188" t="s">
        <v>637</v>
      </c>
      <c r="G135" s="189" t="s">
        <v>630</v>
      </c>
      <c r="H135" s="190">
        <v>1</v>
      </c>
      <c r="I135" s="191"/>
      <c r="J135" s="192">
        <f>ROUND(I135*H135,2)</f>
        <v>0</v>
      </c>
      <c r="K135" s="188" t="s">
        <v>1</v>
      </c>
      <c r="L135" s="39"/>
      <c r="M135" s="193" t="s">
        <v>1</v>
      </c>
      <c r="N135" s="194" t="s">
        <v>45</v>
      </c>
      <c r="O135" s="71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631</v>
      </c>
      <c r="AT135" s="197" t="s">
        <v>130</v>
      </c>
      <c r="AU135" s="197" t="s">
        <v>90</v>
      </c>
      <c r="AY135" s="17" t="s">
        <v>128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7" t="s">
        <v>88</v>
      </c>
      <c r="BK135" s="198">
        <f>ROUND(I135*H135,2)</f>
        <v>0</v>
      </c>
      <c r="BL135" s="17" t="s">
        <v>631</v>
      </c>
      <c r="BM135" s="197" t="s">
        <v>638</v>
      </c>
    </row>
    <row r="136" spans="1:65" s="2" customFormat="1" ht="11.25">
      <c r="A136" s="34"/>
      <c r="B136" s="35"/>
      <c r="C136" s="36"/>
      <c r="D136" s="199" t="s">
        <v>137</v>
      </c>
      <c r="E136" s="36"/>
      <c r="F136" s="200" t="s">
        <v>637</v>
      </c>
      <c r="G136" s="36"/>
      <c r="H136" s="36"/>
      <c r="I136" s="201"/>
      <c r="J136" s="36"/>
      <c r="K136" s="36"/>
      <c r="L136" s="39"/>
      <c r="M136" s="202"/>
      <c r="N136" s="203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137</v>
      </c>
      <c r="AU136" s="17" t="s">
        <v>90</v>
      </c>
    </row>
    <row r="137" spans="1:65" s="14" customFormat="1" ht="11.25">
      <c r="B137" s="214"/>
      <c r="C137" s="215"/>
      <c r="D137" s="199" t="s">
        <v>139</v>
      </c>
      <c r="E137" s="216" t="s">
        <v>1</v>
      </c>
      <c r="F137" s="217" t="s">
        <v>88</v>
      </c>
      <c r="G137" s="215"/>
      <c r="H137" s="218">
        <v>1</v>
      </c>
      <c r="I137" s="219"/>
      <c r="J137" s="215"/>
      <c r="K137" s="215"/>
      <c r="L137" s="220"/>
      <c r="M137" s="221"/>
      <c r="N137" s="222"/>
      <c r="O137" s="222"/>
      <c r="P137" s="222"/>
      <c r="Q137" s="222"/>
      <c r="R137" s="222"/>
      <c r="S137" s="222"/>
      <c r="T137" s="223"/>
      <c r="AT137" s="224" t="s">
        <v>139</v>
      </c>
      <c r="AU137" s="224" t="s">
        <v>90</v>
      </c>
      <c r="AV137" s="14" t="s">
        <v>90</v>
      </c>
      <c r="AW137" s="14" t="s">
        <v>36</v>
      </c>
      <c r="AX137" s="14" t="s">
        <v>80</v>
      </c>
      <c r="AY137" s="224" t="s">
        <v>128</v>
      </c>
    </row>
    <row r="138" spans="1:65" s="2" customFormat="1" ht="24.2" customHeight="1">
      <c r="A138" s="34"/>
      <c r="B138" s="35"/>
      <c r="C138" s="186" t="s">
        <v>135</v>
      </c>
      <c r="D138" s="186" t="s">
        <v>130</v>
      </c>
      <c r="E138" s="187" t="s">
        <v>639</v>
      </c>
      <c r="F138" s="188" t="s">
        <v>640</v>
      </c>
      <c r="G138" s="189" t="s">
        <v>630</v>
      </c>
      <c r="H138" s="190">
        <v>1</v>
      </c>
      <c r="I138" s="191"/>
      <c r="J138" s="192">
        <f>ROUND(I138*H138,2)</f>
        <v>0</v>
      </c>
      <c r="K138" s="188" t="s">
        <v>1</v>
      </c>
      <c r="L138" s="39"/>
      <c r="M138" s="193" t="s">
        <v>1</v>
      </c>
      <c r="N138" s="194" t="s">
        <v>45</v>
      </c>
      <c r="O138" s="71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7" t="s">
        <v>631</v>
      </c>
      <c r="AT138" s="197" t="s">
        <v>130</v>
      </c>
      <c r="AU138" s="197" t="s">
        <v>90</v>
      </c>
      <c r="AY138" s="17" t="s">
        <v>128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17" t="s">
        <v>88</v>
      </c>
      <c r="BK138" s="198">
        <f>ROUND(I138*H138,2)</f>
        <v>0</v>
      </c>
      <c r="BL138" s="17" t="s">
        <v>631</v>
      </c>
      <c r="BM138" s="197" t="s">
        <v>641</v>
      </c>
    </row>
    <row r="139" spans="1:65" s="2" customFormat="1" ht="11.25">
      <c r="A139" s="34"/>
      <c r="B139" s="35"/>
      <c r="C139" s="36"/>
      <c r="D139" s="199" t="s">
        <v>137</v>
      </c>
      <c r="E139" s="36"/>
      <c r="F139" s="200" t="s">
        <v>640</v>
      </c>
      <c r="G139" s="36"/>
      <c r="H139" s="36"/>
      <c r="I139" s="201"/>
      <c r="J139" s="36"/>
      <c r="K139" s="36"/>
      <c r="L139" s="39"/>
      <c r="M139" s="202"/>
      <c r="N139" s="203"/>
      <c r="O139" s="71"/>
      <c r="P139" s="71"/>
      <c r="Q139" s="71"/>
      <c r="R139" s="71"/>
      <c r="S139" s="71"/>
      <c r="T139" s="72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137</v>
      </c>
      <c r="AU139" s="17" t="s">
        <v>90</v>
      </c>
    </row>
    <row r="140" spans="1:65" s="14" customFormat="1" ht="11.25">
      <c r="B140" s="214"/>
      <c r="C140" s="215"/>
      <c r="D140" s="199" t="s">
        <v>139</v>
      </c>
      <c r="E140" s="216" t="s">
        <v>1</v>
      </c>
      <c r="F140" s="217" t="s">
        <v>88</v>
      </c>
      <c r="G140" s="215"/>
      <c r="H140" s="218">
        <v>1</v>
      </c>
      <c r="I140" s="219"/>
      <c r="J140" s="215"/>
      <c r="K140" s="215"/>
      <c r="L140" s="220"/>
      <c r="M140" s="221"/>
      <c r="N140" s="222"/>
      <c r="O140" s="222"/>
      <c r="P140" s="222"/>
      <c r="Q140" s="222"/>
      <c r="R140" s="222"/>
      <c r="S140" s="222"/>
      <c r="T140" s="223"/>
      <c r="AT140" s="224" t="s">
        <v>139</v>
      </c>
      <c r="AU140" s="224" t="s">
        <v>90</v>
      </c>
      <c r="AV140" s="14" t="s">
        <v>90</v>
      </c>
      <c r="AW140" s="14" t="s">
        <v>36</v>
      </c>
      <c r="AX140" s="14" t="s">
        <v>80</v>
      </c>
      <c r="AY140" s="224" t="s">
        <v>128</v>
      </c>
    </row>
    <row r="141" spans="1:65" s="2" customFormat="1" ht="16.5" customHeight="1">
      <c r="A141" s="34"/>
      <c r="B141" s="35"/>
      <c r="C141" s="186" t="s">
        <v>172</v>
      </c>
      <c r="D141" s="186" t="s">
        <v>130</v>
      </c>
      <c r="E141" s="187" t="s">
        <v>642</v>
      </c>
      <c r="F141" s="188" t="s">
        <v>643</v>
      </c>
      <c r="G141" s="189" t="s">
        <v>630</v>
      </c>
      <c r="H141" s="190">
        <v>1</v>
      </c>
      <c r="I141" s="191"/>
      <c r="J141" s="192">
        <f>ROUND(I141*H141,2)</f>
        <v>0</v>
      </c>
      <c r="K141" s="188" t="s">
        <v>134</v>
      </c>
      <c r="L141" s="39"/>
      <c r="M141" s="193" t="s">
        <v>1</v>
      </c>
      <c r="N141" s="194" t="s">
        <v>45</v>
      </c>
      <c r="O141" s="71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7" t="s">
        <v>631</v>
      </c>
      <c r="AT141" s="197" t="s">
        <v>130</v>
      </c>
      <c r="AU141" s="197" t="s">
        <v>90</v>
      </c>
      <c r="AY141" s="17" t="s">
        <v>128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17" t="s">
        <v>88</v>
      </c>
      <c r="BK141" s="198">
        <f>ROUND(I141*H141,2)</f>
        <v>0</v>
      </c>
      <c r="BL141" s="17" t="s">
        <v>631</v>
      </c>
      <c r="BM141" s="197" t="s">
        <v>644</v>
      </c>
    </row>
    <row r="142" spans="1:65" s="2" customFormat="1" ht="11.25">
      <c r="A142" s="34"/>
      <c r="B142" s="35"/>
      <c r="C142" s="36"/>
      <c r="D142" s="199" t="s">
        <v>137</v>
      </c>
      <c r="E142" s="36"/>
      <c r="F142" s="200" t="s">
        <v>643</v>
      </c>
      <c r="G142" s="36"/>
      <c r="H142" s="36"/>
      <c r="I142" s="201"/>
      <c r="J142" s="36"/>
      <c r="K142" s="36"/>
      <c r="L142" s="39"/>
      <c r="M142" s="202"/>
      <c r="N142" s="203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137</v>
      </c>
      <c r="AU142" s="17" t="s">
        <v>90</v>
      </c>
    </row>
    <row r="143" spans="1:65" s="13" customFormat="1" ht="22.5">
      <c r="B143" s="204"/>
      <c r="C143" s="205"/>
      <c r="D143" s="199" t="s">
        <v>139</v>
      </c>
      <c r="E143" s="206" t="s">
        <v>1</v>
      </c>
      <c r="F143" s="207" t="s">
        <v>645</v>
      </c>
      <c r="G143" s="205"/>
      <c r="H143" s="206" t="s">
        <v>1</v>
      </c>
      <c r="I143" s="208"/>
      <c r="J143" s="205"/>
      <c r="K143" s="205"/>
      <c r="L143" s="209"/>
      <c r="M143" s="210"/>
      <c r="N143" s="211"/>
      <c r="O143" s="211"/>
      <c r="P143" s="211"/>
      <c r="Q143" s="211"/>
      <c r="R143" s="211"/>
      <c r="S143" s="211"/>
      <c r="T143" s="212"/>
      <c r="AT143" s="213" t="s">
        <v>139</v>
      </c>
      <c r="AU143" s="213" t="s">
        <v>90</v>
      </c>
      <c r="AV143" s="13" t="s">
        <v>88</v>
      </c>
      <c r="AW143" s="13" t="s">
        <v>36</v>
      </c>
      <c r="AX143" s="13" t="s">
        <v>80</v>
      </c>
      <c r="AY143" s="213" t="s">
        <v>128</v>
      </c>
    </row>
    <row r="144" spans="1:65" s="13" customFormat="1" ht="22.5">
      <c r="B144" s="204"/>
      <c r="C144" s="205"/>
      <c r="D144" s="199" t="s">
        <v>139</v>
      </c>
      <c r="E144" s="206" t="s">
        <v>1</v>
      </c>
      <c r="F144" s="207" t="s">
        <v>646</v>
      </c>
      <c r="G144" s="205"/>
      <c r="H144" s="206" t="s">
        <v>1</v>
      </c>
      <c r="I144" s="208"/>
      <c r="J144" s="205"/>
      <c r="K144" s="205"/>
      <c r="L144" s="209"/>
      <c r="M144" s="210"/>
      <c r="N144" s="211"/>
      <c r="O144" s="211"/>
      <c r="P144" s="211"/>
      <c r="Q144" s="211"/>
      <c r="R144" s="211"/>
      <c r="S144" s="211"/>
      <c r="T144" s="212"/>
      <c r="AT144" s="213" t="s">
        <v>139</v>
      </c>
      <c r="AU144" s="213" t="s">
        <v>90</v>
      </c>
      <c r="AV144" s="13" t="s">
        <v>88</v>
      </c>
      <c r="AW144" s="13" t="s">
        <v>36</v>
      </c>
      <c r="AX144" s="13" t="s">
        <v>80</v>
      </c>
      <c r="AY144" s="213" t="s">
        <v>128</v>
      </c>
    </row>
    <row r="145" spans="1:65" s="14" customFormat="1" ht="11.25">
      <c r="B145" s="214"/>
      <c r="C145" s="215"/>
      <c r="D145" s="199" t="s">
        <v>139</v>
      </c>
      <c r="E145" s="216" t="s">
        <v>1</v>
      </c>
      <c r="F145" s="217" t="s">
        <v>88</v>
      </c>
      <c r="G145" s="215"/>
      <c r="H145" s="218">
        <v>1</v>
      </c>
      <c r="I145" s="219"/>
      <c r="J145" s="215"/>
      <c r="K145" s="215"/>
      <c r="L145" s="220"/>
      <c r="M145" s="221"/>
      <c r="N145" s="222"/>
      <c r="O145" s="222"/>
      <c r="P145" s="222"/>
      <c r="Q145" s="222"/>
      <c r="R145" s="222"/>
      <c r="S145" s="222"/>
      <c r="T145" s="223"/>
      <c r="AT145" s="224" t="s">
        <v>139</v>
      </c>
      <c r="AU145" s="224" t="s">
        <v>90</v>
      </c>
      <c r="AV145" s="14" t="s">
        <v>90</v>
      </c>
      <c r="AW145" s="14" t="s">
        <v>36</v>
      </c>
      <c r="AX145" s="14" t="s">
        <v>88</v>
      </c>
      <c r="AY145" s="224" t="s">
        <v>128</v>
      </c>
    </row>
    <row r="146" spans="1:65" s="12" customFormat="1" ht="22.9" customHeight="1">
      <c r="B146" s="170"/>
      <c r="C146" s="171"/>
      <c r="D146" s="172" t="s">
        <v>79</v>
      </c>
      <c r="E146" s="184" t="s">
        <v>647</v>
      </c>
      <c r="F146" s="184" t="s">
        <v>648</v>
      </c>
      <c r="G146" s="171"/>
      <c r="H146" s="171"/>
      <c r="I146" s="174"/>
      <c r="J146" s="185">
        <f>BK146</f>
        <v>0</v>
      </c>
      <c r="K146" s="171"/>
      <c r="L146" s="176"/>
      <c r="M146" s="177"/>
      <c r="N146" s="178"/>
      <c r="O146" s="178"/>
      <c r="P146" s="179">
        <f>SUM(P147:P156)</f>
        <v>0</v>
      </c>
      <c r="Q146" s="178"/>
      <c r="R146" s="179">
        <f>SUM(R147:R156)</f>
        <v>0</v>
      </c>
      <c r="S146" s="178"/>
      <c r="T146" s="180">
        <f>SUM(T147:T156)</f>
        <v>0</v>
      </c>
      <c r="AR146" s="181" t="s">
        <v>172</v>
      </c>
      <c r="AT146" s="182" t="s">
        <v>79</v>
      </c>
      <c r="AU146" s="182" t="s">
        <v>88</v>
      </c>
      <c r="AY146" s="181" t="s">
        <v>128</v>
      </c>
      <c r="BK146" s="183">
        <f>SUM(BK147:BK156)</f>
        <v>0</v>
      </c>
    </row>
    <row r="147" spans="1:65" s="2" customFormat="1" ht="24.2" customHeight="1">
      <c r="A147" s="34"/>
      <c r="B147" s="35"/>
      <c r="C147" s="186" t="s">
        <v>178</v>
      </c>
      <c r="D147" s="186" t="s">
        <v>130</v>
      </c>
      <c r="E147" s="187" t="s">
        <v>649</v>
      </c>
      <c r="F147" s="188" t="s">
        <v>650</v>
      </c>
      <c r="G147" s="189" t="s">
        <v>630</v>
      </c>
      <c r="H147" s="190">
        <v>1</v>
      </c>
      <c r="I147" s="191"/>
      <c r="J147" s="192">
        <f>ROUND(I147*H147,2)</f>
        <v>0</v>
      </c>
      <c r="K147" s="188" t="s">
        <v>1</v>
      </c>
      <c r="L147" s="39"/>
      <c r="M147" s="193" t="s">
        <v>1</v>
      </c>
      <c r="N147" s="194" t="s">
        <v>45</v>
      </c>
      <c r="O147" s="71"/>
      <c r="P147" s="195">
        <f>O147*H147</f>
        <v>0</v>
      </c>
      <c r="Q147" s="195">
        <v>0</v>
      </c>
      <c r="R147" s="195">
        <f>Q147*H147</f>
        <v>0</v>
      </c>
      <c r="S147" s="195">
        <v>0</v>
      </c>
      <c r="T147" s="196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7" t="s">
        <v>631</v>
      </c>
      <c r="AT147" s="197" t="s">
        <v>130</v>
      </c>
      <c r="AU147" s="197" t="s">
        <v>90</v>
      </c>
      <c r="AY147" s="17" t="s">
        <v>128</v>
      </c>
      <c r="BE147" s="198">
        <f>IF(N147="základní",J147,0)</f>
        <v>0</v>
      </c>
      <c r="BF147" s="198">
        <f>IF(N147="snížená",J147,0)</f>
        <v>0</v>
      </c>
      <c r="BG147" s="198">
        <f>IF(N147="zákl. přenesená",J147,0)</f>
        <v>0</v>
      </c>
      <c r="BH147" s="198">
        <f>IF(N147="sníž. přenesená",J147,0)</f>
        <v>0</v>
      </c>
      <c r="BI147" s="198">
        <f>IF(N147="nulová",J147,0)</f>
        <v>0</v>
      </c>
      <c r="BJ147" s="17" t="s">
        <v>88</v>
      </c>
      <c r="BK147" s="198">
        <f>ROUND(I147*H147,2)</f>
        <v>0</v>
      </c>
      <c r="BL147" s="17" t="s">
        <v>631</v>
      </c>
      <c r="BM147" s="197" t="s">
        <v>651</v>
      </c>
    </row>
    <row r="148" spans="1:65" s="2" customFormat="1" ht="19.5">
      <c r="A148" s="34"/>
      <c r="B148" s="35"/>
      <c r="C148" s="36"/>
      <c r="D148" s="199" t="s">
        <v>137</v>
      </c>
      <c r="E148" s="36"/>
      <c r="F148" s="200" t="s">
        <v>650</v>
      </c>
      <c r="G148" s="36"/>
      <c r="H148" s="36"/>
      <c r="I148" s="201"/>
      <c r="J148" s="36"/>
      <c r="K148" s="36"/>
      <c r="L148" s="39"/>
      <c r="M148" s="202"/>
      <c r="N148" s="203"/>
      <c r="O148" s="71"/>
      <c r="P148" s="71"/>
      <c r="Q148" s="71"/>
      <c r="R148" s="71"/>
      <c r="S148" s="71"/>
      <c r="T148" s="72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137</v>
      </c>
      <c r="AU148" s="17" t="s">
        <v>90</v>
      </c>
    </row>
    <row r="149" spans="1:65" s="13" customFormat="1" ht="11.25">
      <c r="B149" s="204"/>
      <c r="C149" s="205"/>
      <c r="D149" s="199" t="s">
        <v>139</v>
      </c>
      <c r="E149" s="206" t="s">
        <v>1</v>
      </c>
      <c r="F149" s="207" t="s">
        <v>652</v>
      </c>
      <c r="G149" s="205"/>
      <c r="H149" s="206" t="s">
        <v>1</v>
      </c>
      <c r="I149" s="208"/>
      <c r="J149" s="205"/>
      <c r="K149" s="205"/>
      <c r="L149" s="209"/>
      <c r="M149" s="210"/>
      <c r="N149" s="211"/>
      <c r="O149" s="211"/>
      <c r="P149" s="211"/>
      <c r="Q149" s="211"/>
      <c r="R149" s="211"/>
      <c r="S149" s="211"/>
      <c r="T149" s="212"/>
      <c r="AT149" s="213" t="s">
        <v>139</v>
      </c>
      <c r="AU149" s="213" t="s">
        <v>90</v>
      </c>
      <c r="AV149" s="13" t="s">
        <v>88</v>
      </c>
      <c r="AW149" s="13" t="s">
        <v>36</v>
      </c>
      <c r="AX149" s="13" t="s">
        <v>80</v>
      </c>
      <c r="AY149" s="213" t="s">
        <v>128</v>
      </c>
    </row>
    <row r="150" spans="1:65" s="14" customFormat="1" ht="11.25">
      <c r="B150" s="214"/>
      <c r="C150" s="215"/>
      <c r="D150" s="199" t="s">
        <v>139</v>
      </c>
      <c r="E150" s="216" t="s">
        <v>1</v>
      </c>
      <c r="F150" s="217" t="s">
        <v>88</v>
      </c>
      <c r="G150" s="215"/>
      <c r="H150" s="218">
        <v>1</v>
      </c>
      <c r="I150" s="219"/>
      <c r="J150" s="215"/>
      <c r="K150" s="215"/>
      <c r="L150" s="220"/>
      <c r="M150" s="221"/>
      <c r="N150" s="222"/>
      <c r="O150" s="222"/>
      <c r="P150" s="222"/>
      <c r="Q150" s="222"/>
      <c r="R150" s="222"/>
      <c r="S150" s="222"/>
      <c r="T150" s="223"/>
      <c r="AT150" s="224" t="s">
        <v>139</v>
      </c>
      <c r="AU150" s="224" t="s">
        <v>90</v>
      </c>
      <c r="AV150" s="14" t="s">
        <v>90</v>
      </c>
      <c r="AW150" s="14" t="s">
        <v>36</v>
      </c>
      <c r="AX150" s="14" t="s">
        <v>88</v>
      </c>
      <c r="AY150" s="224" t="s">
        <v>128</v>
      </c>
    </row>
    <row r="151" spans="1:65" s="2" customFormat="1" ht="16.5" customHeight="1">
      <c r="A151" s="34"/>
      <c r="B151" s="35"/>
      <c r="C151" s="186" t="s">
        <v>189</v>
      </c>
      <c r="D151" s="186" t="s">
        <v>130</v>
      </c>
      <c r="E151" s="187" t="s">
        <v>653</v>
      </c>
      <c r="F151" s="188" t="s">
        <v>654</v>
      </c>
      <c r="G151" s="189" t="s">
        <v>630</v>
      </c>
      <c r="H151" s="190">
        <v>1</v>
      </c>
      <c r="I151" s="191"/>
      <c r="J151" s="192">
        <f>ROUND(I151*H151,2)</f>
        <v>0</v>
      </c>
      <c r="K151" s="188" t="s">
        <v>134</v>
      </c>
      <c r="L151" s="39"/>
      <c r="M151" s="193" t="s">
        <v>1</v>
      </c>
      <c r="N151" s="194" t="s">
        <v>45</v>
      </c>
      <c r="O151" s="71"/>
      <c r="P151" s="195">
        <f>O151*H151</f>
        <v>0</v>
      </c>
      <c r="Q151" s="195">
        <v>0</v>
      </c>
      <c r="R151" s="195">
        <f>Q151*H151</f>
        <v>0</v>
      </c>
      <c r="S151" s="195">
        <v>0</v>
      </c>
      <c r="T151" s="196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7" t="s">
        <v>631</v>
      </c>
      <c r="AT151" s="197" t="s">
        <v>130</v>
      </c>
      <c r="AU151" s="197" t="s">
        <v>90</v>
      </c>
      <c r="AY151" s="17" t="s">
        <v>128</v>
      </c>
      <c r="BE151" s="198">
        <f>IF(N151="základní",J151,0)</f>
        <v>0</v>
      </c>
      <c r="BF151" s="198">
        <f>IF(N151="snížená",J151,0)</f>
        <v>0</v>
      </c>
      <c r="BG151" s="198">
        <f>IF(N151="zákl. přenesená",J151,0)</f>
        <v>0</v>
      </c>
      <c r="BH151" s="198">
        <f>IF(N151="sníž. přenesená",J151,0)</f>
        <v>0</v>
      </c>
      <c r="BI151" s="198">
        <f>IF(N151="nulová",J151,0)</f>
        <v>0</v>
      </c>
      <c r="BJ151" s="17" t="s">
        <v>88</v>
      </c>
      <c r="BK151" s="198">
        <f>ROUND(I151*H151,2)</f>
        <v>0</v>
      </c>
      <c r="BL151" s="17" t="s">
        <v>631</v>
      </c>
      <c r="BM151" s="197" t="s">
        <v>655</v>
      </c>
    </row>
    <row r="152" spans="1:65" s="2" customFormat="1" ht="11.25">
      <c r="A152" s="34"/>
      <c r="B152" s="35"/>
      <c r="C152" s="36"/>
      <c r="D152" s="199" t="s">
        <v>137</v>
      </c>
      <c r="E152" s="36"/>
      <c r="F152" s="200" t="s">
        <v>654</v>
      </c>
      <c r="G152" s="36"/>
      <c r="H152" s="36"/>
      <c r="I152" s="201"/>
      <c r="J152" s="36"/>
      <c r="K152" s="36"/>
      <c r="L152" s="39"/>
      <c r="M152" s="202"/>
      <c r="N152" s="203"/>
      <c r="O152" s="71"/>
      <c r="P152" s="71"/>
      <c r="Q152" s="71"/>
      <c r="R152" s="71"/>
      <c r="S152" s="71"/>
      <c r="T152" s="72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137</v>
      </c>
      <c r="AU152" s="17" t="s">
        <v>90</v>
      </c>
    </row>
    <row r="153" spans="1:65" s="2" customFormat="1" ht="16.5" customHeight="1">
      <c r="A153" s="34"/>
      <c r="B153" s="35"/>
      <c r="C153" s="186" t="s">
        <v>196</v>
      </c>
      <c r="D153" s="186" t="s">
        <v>130</v>
      </c>
      <c r="E153" s="187" t="s">
        <v>656</v>
      </c>
      <c r="F153" s="188" t="s">
        <v>657</v>
      </c>
      <c r="G153" s="189" t="s">
        <v>630</v>
      </c>
      <c r="H153" s="190">
        <v>1</v>
      </c>
      <c r="I153" s="191"/>
      <c r="J153" s="192">
        <f>ROUND(I153*H153,2)</f>
        <v>0</v>
      </c>
      <c r="K153" s="188" t="s">
        <v>134</v>
      </c>
      <c r="L153" s="39"/>
      <c r="M153" s="193" t="s">
        <v>1</v>
      </c>
      <c r="N153" s="194" t="s">
        <v>45</v>
      </c>
      <c r="O153" s="71"/>
      <c r="P153" s="195">
        <f>O153*H153</f>
        <v>0</v>
      </c>
      <c r="Q153" s="195">
        <v>0</v>
      </c>
      <c r="R153" s="195">
        <f>Q153*H153</f>
        <v>0</v>
      </c>
      <c r="S153" s="195">
        <v>0</v>
      </c>
      <c r="T153" s="196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7" t="s">
        <v>631</v>
      </c>
      <c r="AT153" s="197" t="s">
        <v>130</v>
      </c>
      <c r="AU153" s="197" t="s">
        <v>90</v>
      </c>
      <c r="AY153" s="17" t="s">
        <v>128</v>
      </c>
      <c r="BE153" s="198">
        <f>IF(N153="základní",J153,0)</f>
        <v>0</v>
      </c>
      <c r="BF153" s="198">
        <f>IF(N153="snížená",J153,0)</f>
        <v>0</v>
      </c>
      <c r="BG153" s="198">
        <f>IF(N153="zákl. přenesená",J153,0)</f>
        <v>0</v>
      </c>
      <c r="BH153" s="198">
        <f>IF(N153="sníž. přenesená",J153,0)</f>
        <v>0</v>
      </c>
      <c r="BI153" s="198">
        <f>IF(N153="nulová",J153,0)</f>
        <v>0</v>
      </c>
      <c r="BJ153" s="17" t="s">
        <v>88</v>
      </c>
      <c r="BK153" s="198">
        <f>ROUND(I153*H153,2)</f>
        <v>0</v>
      </c>
      <c r="BL153" s="17" t="s">
        <v>631</v>
      </c>
      <c r="BM153" s="197" t="s">
        <v>658</v>
      </c>
    </row>
    <row r="154" spans="1:65" s="2" customFormat="1" ht="11.25">
      <c r="A154" s="34"/>
      <c r="B154" s="35"/>
      <c r="C154" s="36"/>
      <c r="D154" s="199" t="s">
        <v>137</v>
      </c>
      <c r="E154" s="36"/>
      <c r="F154" s="200" t="s">
        <v>657</v>
      </c>
      <c r="G154" s="36"/>
      <c r="H154" s="36"/>
      <c r="I154" s="201"/>
      <c r="J154" s="36"/>
      <c r="K154" s="36"/>
      <c r="L154" s="39"/>
      <c r="M154" s="202"/>
      <c r="N154" s="203"/>
      <c r="O154" s="71"/>
      <c r="P154" s="71"/>
      <c r="Q154" s="71"/>
      <c r="R154" s="71"/>
      <c r="S154" s="71"/>
      <c r="T154" s="72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137</v>
      </c>
      <c r="AU154" s="17" t="s">
        <v>90</v>
      </c>
    </row>
    <row r="155" spans="1:65" s="13" customFormat="1" ht="11.25">
      <c r="B155" s="204"/>
      <c r="C155" s="205"/>
      <c r="D155" s="199" t="s">
        <v>139</v>
      </c>
      <c r="E155" s="206" t="s">
        <v>1</v>
      </c>
      <c r="F155" s="207" t="s">
        <v>659</v>
      </c>
      <c r="G155" s="205"/>
      <c r="H155" s="206" t="s">
        <v>1</v>
      </c>
      <c r="I155" s="208"/>
      <c r="J155" s="205"/>
      <c r="K155" s="205"/>
      <c r="L155" s="209"/>
      <c r="M155" s="210"/>
      <c r="N155" s="211"/>
      <c r="O155" s="211"/>
      <c r="P155" s="211"/>
      <c r="Q155" s="211"/>
      <c r="R155" s="211"/>
      <c r="S155" s="211"/>
      <c r="T155" s="212"/>
      <c r="AT155" s="213" t="s">
        <v>139</v>
      </c>
      <c r="AU155" s="213" t="s">
        <v>90</v>
      </c>
      <c r="AV155" s="13" t="s">
        <v>88</v>
      </c>
      <c r="AW155" s="13" t="s">
        <v>36</v>
      </c>
      <c r="AX155" s="13" t="s">
        <v>80</v>
      </c>
      <c r="AY155" s="213" t="s">
        <v>128</v>
      </c>
    </row>
    <row r="156" spans="1:65" s="14" customFormat="1" ht="11.25">
      <c r="B156" s="214"/>
      <c r="C156" s="215"/>
      <c r="D156" s="199" t="s">
        <v>139</v>
      </c>
      <c r="E156" s="216" t="s">
        <v>1</v>
      </c>
      <c r="F156" s="217" t="s">
        <v>88</v>
      </c>
      <c r="G156" s="215"/>
      <c r="H156" s="218">
        <v>1</v>
      </c>
      <c r="I156" s="219"/>
      <c r="J156" s="215"/>
      <c r="K156" s="215"/>
      <c r="L156" s="220"/>
      <c r="M156" s="221"/>
      <c r="N156" s="222"/>
      <c r="O156" s="222"/>
      <c r="P156" s="222"/>
      <c r="Q156" s="222"/>
      <c r="R156" s="222"/>
      <c r="S156" s="222"/>
      <c r="T156" s="223"/>
      <c r="AT156" s="224" t="s">
        <v>139</v>
      </c>
      <c r="AU156" s="224" t="s">
        <v>90</v>
      </c>
      <c r="AV156" s="14" t="s">
        <v>90</v>
      </c>
      <c r="AW156" s="14" t="s">
        <v>36</v>
      </c>
      <c r="AX156" s="14" t="s">
        <v>88</v>
      </c>
      <c r="AY156" s="224" t="s">
        <v>128</v>
      </c>
    </row>
    <row r="157" spans="1:65" s="12" customFormat="1" ht="22.9" customHeight="1">
      <c r="B157" s="170"/>
      <c r="C157" s="171"/>
      <c r="D157" s="172" t="s">
        <v>79</v>
      </c>
      <c r="E157" s="184" t="s">
        <v>660</v>
      </c>
      <c r="F157" s="184" t="s">
        <v>661</v>
      </c>
      <c r="G157" s="171"/>
      <c r="H157" s="171"/>
      <c r="I157" s="174"/>
      <c r="J157" s="185">
        <f>BK157</f>
        <v>0</v>
      </c>
      <c r="K157" s="171"/>
      <c r="L157" s="176"/>
      <c r="M157" s="177"/>
      <c r="N157" s="178"/>
      <c r="O157" s="178"/>
      <c r="P157" s="179">
        <f>SUM(P158:P162)</f>
        <v>0</v>
      </c>
      <c r="Q157" s="178"/>
      <c r="R157" s="179">
        <f>SUM(R158:R162)</f>
        <v>0</v>
      </c>
      <c r="S157" s="178"/>
      <c r="T157" s="180">
        <f>SUM(T158:T162)</f>
        <v>0</v>
      </c>
      <c r="AR157" s="181" t="s">
        <v>172</v>
      </c>
      <c r="AT157" s="182" t="s">
        <v>79</v>
      </c>
      <c r="AU157" s="182" t="s">
        <v>88</v>
      </c>
      <c r="AY157" s="181" t="s">
        <v>128</v>
      </c>
      <c r="BK157" s="183">
        <f>SUM(BK158:BK162)</f>
        <v>0</v>
      </c>
    </row>
    <row r="158" spans="1:65" s="2" customFormat="1" ht="16.5" customHeight="1">
      <c r="A158" s="34"/>
      <c r="B158" s="35"/>
      <c r="C158" s="186" t="s">
        <v>203</v>
      </c>
      <c r="D158" s="186" t="s">
        <v>130</v>
      </c>
      <c r="E158" s="187" t="s">
        <v>662</v>
      </c>
      <c r="F158" s="188" t="s">
        <v>663</v>
      </c>
      <c r="G158" s="189" t="s">
        <v>630</v>
      </c>
      <c r="H158" s="190">
        <v>1</v>
      </c>
      <c r="I158" s="191"/>
      <c r="J158" s="192">
        <f>ROUND(I158*H158,2)</f>
        <v>0</v>
      </c>
      <c r="K158" s="188" t="s">
        <v>134</v>
      </c>
      <c r="L158" s="39"/>
      <c r="M158" s="193" t="s">
        <v>1</v>
      </c>
      <c r="N158" s="194" t="s">
        <v>45</v>
      </c>
      <c r="O158" s="71"/>
      <c r="P158" s="195">
        <f>O158*H158</f>
        <v>0</v>
      </c>
      <c r="Q158" s="195">
        <v>0</v>
      </c>
      <c r="R158" s="195">
        <f>Q158*H158</f>
        <v>0</v>
      </c>
      <c r="S158" s="195">
        <v>0</v>
      </c>
      <c r="T158" s="196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7" t="s">
        <v>631</v>
      </c>
      <c r="AT158" s="197" t="s">
        <v>130</v>
      </c>
      <c r="AU158" s="197" t="s">
        <v>90</v>
      </c>
      <c r="AY158" s="17" t="s">
        <v>128</v>
      </c>
      <c r="BE158" s="198">
        <f>IF(N158="základní",J158,0)</f>
        <v>0</v>
      </c>
      <c r="BF158" s="198">
        <f>IF(N158="snížená",J158,0)</f>
        <v>0</v>
      </c>
      <c r="BG158" s="198">
        <f>IF(N158="zákl. přenesená",J158,0)</f>
        <v>0</v>
      </c>
      <c r="BH158" s="198">
        <f>IF(N158="sníž. přenesená",J158,0)</f>
        <v>0</v>
      </c>
      <c r="BI158" s="198">
        <f>IF(N158="nulová",J158,0)</f>
        <v>0</v>
      </c>
      <c r="BJ158" s="17" t="s">
        <v>88</v>
      </c>
      <c r="BK158" s="198">
        <f>ROUND(I158*H158,2)</f>
        <v>0</v>
      </c>
      <c r="BL158" s="17" t="s">
        <v>631</v>
      </c>
      <c r="BM158" s="197" t="s">
        <v>664</v>
      </c>
    </row>
    <row r="159" spans="1:65" s="2" customFormat="1" ht="11.25">
      <c r="A159" s="34"/>
      <c r="B159" s="35"/>
      <c r="C159" s="36"/>
      <c r="D159" s="199" t="s">
        <v>137</v>
      </c>
      <c r="E159" s="36"/>
      <c r="F159" s="200" t="s">
        <v>665</v>
      </c>
      <c r="G159" s="36"/>
      <c r="H159" s="36"/>
      <c r="I159" s="201"/>
      <c r="J159" s="36"/>
      <c r="K159" s="36"/>
      <c r="L159" s="39"/>
      <c r="M159" s="202"/>
      <c r="N159" s="203"/>
      <c r="O159" s="71"/>
      <c r="P159" s="71"/>
      <c r="Q159" s="71"/>
      <c r="R159" s="71"/>
      <c r="S159" s="71"/>
      <c r="T159" s="72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137</v>
      </c>
      <c r="AU159" s="17" t="s">
        <v>90</v>
      </c>
    </row>
    <row r="160" spans="1:65" s="14" customFormat="1" ht="11.25">
      <c r="B160" s="214"/>
      <c r="C160" s="215"/>
      <c r="D160" s="199" t="s">
        <v>139</v>
      </c>
      <c r="E160" s="216" t="s">
        <v>1</v>
      </c>
      <c r="F160" s="217" t="s">
        <v>88</v>
      </c>
      <c r="G160" s="215"/>
      <c r="H160" s="218">
        <v>1</v>
      </c>
      <c r="I160" s="219"/>
      <c r="J160" s="215"/>
      <c r="K160" s="215"/>
      <c r="L160" s="220"/>
      <c r="M160" s="221"/>
      <c r="N160" s="222"/>
      <c r="O160" s="222"/>
      <c r="P160" s="222"/>
      <c r="Q160" s="222"/>
      <c r="R160" s="222"/>
      <c r="S160" s="222"/>
      <c r="T160" s="223"/>
      <c r="AT160" s="224" t="s">
        <v>139</v>
      </c>
      <c r="AU160" s="224" t="s">
        <v>90</v>
      </c>
      <c r="AV160" s="14" t="s">
        <v>90</v>
      </c>
      <c r="AW160" s="14" t="s">
        <v>36</v>
      </c>
      <c r="AX160" s="14" t="s">
        <v>80</v>
      </c>
      <c r="AY160" s="224" t="s">
        <v>128</v>
      </c>
    </row>
    <row r="161" spans="1:65" s="2" customFormat="1" ht="16.5" customHeight="1">
      <c r="A161" s="34"/>
      <c r="B161" s="35"/>
      <c r="C161" s="186" t="s">
        <v>208</v>
      </c>
      <c r="D161" s="186" t="s">
        <v>130</v>
      </c>
      <c r="E161" s="187" t="s">
        <v>666</v>
      </c>
      <c r="F161" s="188" t="s">
        <v>667</v>
      </c>
      <c r="G161" s="189" t="s">
        <v>630</v>
      </c>
      <c r="H161" s="190">
        <v>1</v>
      </c>
      <c r="I161" s="191"/>
      <c r="J161" s="192">
        <f>ROUND(I161*H161,2)</f>
        <v>0</v>
      </c>
      <c r="K161" s="188" t="s">
        <v>134</v>
      </c>
      <c r="L161" s="39"/>
      <c r="M161" s="193" t="s">
        <v>1</v>
      </c>
      <c r="N161" s="194" t="s">
        <v>45</v>
      </c>
      <c r="O161" s="71"/>
      <c r="P161" s="195">
        <f>O161*H161</f>
        <v>0</v>
      </c>
      <c r="Q161" s="195">
        <v>0</v>
      </c>
      <c r="R161" s="195">
        <f>Q161*H161</f>
        <v>0</v>
      </c>
      <c r="S161" s="195">
        <v>0</v>
      </c>
      <c r="T161" s="196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7" t="s">
        <v>631</v>
      </c>
      <c r="AT161" s="197" t="s">
        <v>130</v>
      </c>
      <c r="AU161" s="197" t="s">
        <v>90</v>
      </c>
      <c r="AY161" s="17" t="s">
        <v>128</v>
      </c>
      <c r="BE161" s="198">
        <f>IF(N161="základní",J161,0)</f>
        <v>0</v>
      </c>
      <c r="BF161" s="198">
        <f>IF(N161="snížená",J161,0)</f>
        <v>0</v>
      </c>
      <c r="BG161" s="198">
        <f>IF(N161="zákl. přenesená",J161,0)</f>
        <v>0</v>
      </c>
      <c r="BH161" s="198">
        <f>IF(N161="sníž. přenesená",J161,0)</f>
        <v>0</v>
      </c>
      <c r="BI161" s="198">
        <f>IF(N161="nulová",J161,0)</f>
        <v>0</v>
      </c>
      <c r="BJ161" s="17" t="s">
        <v>88</v>
      </c>
      <c r="BK161" s="198">
        <f>ROUND(I161*H161,2)</f>
        <v>0</v>
      </c>
      <c r="BL161" s="17" t="s">
        <v>631</v>
      </c>
      <c r="BM161" s="197" t="s">
        <v>668</v>
      </c>
    </row>
    <row r="162" spans="1:65" s="2" customFormat="1" ht="11.25">
      <c r="A162" s="34"/>
      <c r="B162" s="35"/>
      <c r="C162" s="36"/>
      <c r="D162" s="199" t="s">
        <v>137</v>
      </c>
      <c r="E162" s="36"/>
      <c r="F162" s="200" t="s">
        <v>669</v>
      </c>
      <c r="G162" s="36"/>
      <c r="H162" s="36"/>
      <c r="I162" s="201"/>
      <c r="J162" s="36"/>
      <c r="K162" s="36"/>
      <c r="L162" s="39"/>
      <c r="M162" s="202"/>
      <c r="N162" s="203"/>
      <c r="O162" s="71"/>
      <c r="P162" s="71"/>
      <c r="Q162" s="71"/>
      <c r="R162" s="71"/>
      <c r="S162" s="71"/>
      <c r="T162" s="72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137</v>
      </c>
      <c r="AU162" s="17" t="s">
        <v>90</v>
      </c>
    </row>
    <row r="163" spans="1:65" s="12" customFormat="1" ht="22.9" customHeight="1">
      <c r="B163" s="170"/>
      <c r="C163" s="171"/>
      <c r="D163" s="172" t="s">
        <v>79</v>
      </c>
      <c r="E163" s="184" t="s">
        <v>670</v>
      </c>
      <c r="F163" s="184" t="s">
        <v>671</v>
      </c>
      <c r="G163" s="171"/>
      <c r="H163" s="171"/>
      <c r="I163" s="174"/>
      <c r="J163" s="185">
        <f>BK163</f>
        <v>0</v>
      </c>
      <c r="K163" s="171"/>
      <c r="L163" s="176"/>
      <c r="M163" s="177"/>
      <c r="N163" s="178"/>
      <c r="O163" s="178"/>
      <c r="P163" s="179">
        <f>SUM(P164:P170)</f>
        <v>0</v>
      </c>
      <c r="Q163" s="178"/>
      <c r="R163" s="179">
        <f>SUM(R164:R170)</f>
        <v>0</v>
      </c>
      <c r="S163" s="178"/>
      <c r="T163" s="180">
        <f>SUM(T164:T170)</f>
        <v>0</v>
      </c>
      <c r="AR163" s="181" t="s">
        <v>172</v>
      </c>
      <c r="AT163" s="182" t="s">
        <v>79</v>
      </c>
      <c r="AU163" s="182" t="s">
        <v>88</v>
      </c>
      <c r="AY163" s="181" t="s">
        <v>128</v>
      </c>
      <c r="BK163" s="183">
        <f>SUM(BK164:BK170)</f>
        <v>0</v>
      </c>
    </row>
    <row r="164" spans="1:65" s="2" customFormat="1" ht="16.5" customHeight="1">
      <c r="A164" s="34"/>
      <c r="B164" s="35"/>
      <c r="C164" s="186" t="s">
        <v>214</v>
      </c>
      <c r="D164" s="186" t="s">
        <v>130</v>
      </c>
      <c r="E164" s="187" t="s">
        <v>672</v>
      </c>
      <c r="F164" s="188" t="s">
        <v>673</v>
      </c>
      <c r="G164" s="189" t="s">
        <v>630</v>
      </c>
      <c r="H164" s="190">
        <v>3840</v>
      </c>
      <c r="I164" s="191"/>
      <c r="J164" s="192">
        <f>ROUND(I164*H164,2)</f>
        <v>0</v>
      </c>
      <c r="K164" s="188" t="s">
        <v>134</v>
      </c>
      <c r="L164" s="39"/>
      <c r="M164" s="193" t="s">
        <v>1</v>
      </c>
      <c r="N164" s="194" t="s">
        <v>45</v>
      </c>
      <c r="O164" s="71"/>
      <c r="P164" s="195">
        <f>O164*H164</f>
        <v>0</v>
      </c>
      <c r="Q164" s="195">
        <v>0</v>
      </c>
      <c r="R164" s="195">
        <f>Q164*H164</f>
        <v>0</v>
      </c>
      <c r="S164" s="195">
        <v>0</v>
      </c>
      <c r="T164" s="196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7" t="s">
        <v>631</v>
      </c>
      <c r="AT164" s="197" t="s">
        <v>130</v>
      </c>
      <c r="AU164" s="197" t="s">
        <v>90</v>
      </c>
      <c r="AY164" s="17" t="s">
        <v>128</v>
      </c>
      <c r="BE164" s="198">
        <f>IF(N164="základní",J164,0)</f>
        <v>0</v>
      </c>
      <c r="BF164" s="198">
        <f>IF(N164="snížená",J164,0)</f>
        <v>0</v>
      </c>
      <c r="BG164" s="198">
        <f>IF(N164="zákl. přenesená",J164,0)</f>
        <v>0</v>
      </c>
      <c r="BH164" s="198">
        <f>IF(N164="sníž. přenesená",J164,0)</f>
        <v>0</v>
      </c>
      <c r="BI164" s="198">
        <f>IF(N164="nulová",J164,0)</f>
        <v>0</v>
      </c>
      <c r="BJ164" s="17" t="s">
        <v>88</v>
      </c>
      <c r="BK164" s="198">
        <f>ROUND(I164*H164,2)</f>
        <v>0</v>
      </c>
      <c r="BL164" s="17" t="s">
        <v>631</v>
      </c>
      <c r="BM164" s="197" t="s">
        <v>674</v>
      </c>
    </row>
    <row r="165" spans="1:65" s="2" customFormat="1" ht="11.25">
      <c r="A165" s="34"/>
      <c r="B165" s="35"/>
      <c r="C165" s="36"/>
      <c r="D165" s="199" t="s">
        <v>137</v>
      </c>
      <c r="E165" s="36"/>
      <c r="F165" s="200" t="s">
        <v>673</v>
      </c>
      <c r="G165" s="36"/>
      <c r="H165" s="36"/>
      <c r="I165" s="201"/>
      <c r="J165" s="36"/>
      <c r="K165" s="36"/>
      <c r="L165" s="39"/>
      <c r="M165" s="202"/>
      <c r="N165" s="203"/>
      <c r="O165" s="71"/>
      <c r="P165" s="71"/>
      <c r="Q165" s="71"/>
      <c r="R165" s="71"/>
      <c r="S165" s="71"/>
      <c r="T165" s="72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137</v>
      </c>
      <c r="AU165" s="17" t="s">
        <v>90</v>
      </c>
    </row>
    <row r="166" spans="1:65" s="13" customFormat="1" ht="11.25">
      <c r="B166" s="204"/>
      <c r="C166" s="205"/>
      <c r="D166" s="199" t="s">
        <v>139</v>
      </c>
      <c r="E166" s="206" t="s">
        <v>1</v>
      </c>
      <c r="F166" s="207" t="s">
        <v>675</v>
      </c>
      <c r="G166" s="205"/>
      <c r="H166" s="206" t="s">
        <v>1</v>
      </c>
      <c r="I166" s="208"/>
      <c r="J166" s="205"/>
      <c r="K166" s="205"/>
      <c r="L166" s="209"/>
      <c r="M166" s="210"/>
      <c r="N166" s="211"/>
      <c r="O166" s="211"/>
      <c r="P166" s="211"/>
      <c r="Q166" s="211"/>
      <c r="R166" s="211"/>
      <c r="S166" s="211"/>
      <c r="T166" s="212"/>
      <c r="AT166" s="213" t="s">
        <v>139</v>
      </c>
      <c r="AU166" s="213" t="s">
        <v>90</v>
      </c>
      <c r="AV166" s="13" t="s">
        <v>88</v>
      </c>
      <c r="AW166" s="13" t="s">
        <v>36</v>
      </c>
      <c r="AX166" s="13" t="s">
        <v>80</v>
      </c>
      <c r="AY166" s="213" t="s">
        <v>128</v>
      </c>
    </row>
    <row r="167" spans="1:65" s="13" customFormat="1" ht="11.25">
      <c r="B167" s="204"/>
      <c r="C167" s="205"/>
      <c r="D167" s="199" t="s">
        <v>139</v>
      </c>
      <c r="E167" s="206" t="s">
        <v>1</v>
      </c>
      <c r="F167" s="207" t="s">
        <v>676</v>
      </c>
      <c r="G167" s="205"/>
      <c r="H167" s="206" t="s">
        <v>1</v>
      </c>
      <c r="I167" s="208"/>
      <c r="J167" s="205"/>
      <c r="K167" s="205"/>
      <c r="L167" s="209"/>
      <c r="M167" s="210"/>
      <c r="N167" s="211"/>
      <c r="O167" s="211"/>
      <c r="P167" s="211"/>
      <c r="Q167" s="211"/>
      <c r="R167" s="211"/>
      <c r="S167" s="211"/>
      <c r="T167" s="212"/>
      <c r="AT167" s="213" t="s">
        <v>139</v>
      </c>
      <c r="AU167" s="213" t="s">
        <v>90</v>
      </c>
      <c r="AV167" s="13" t="s">
        <v>88</v>
      </c>
      <c r="AW167" s="13" t="s">
        <v>36</v>
      </c>
      <c r="AX167" s="13" t="s">
        <v>80</v>
      </c>
      <c r="AY167" s="213" t="s">
        <v>128</v>
      </c>
    </row>
    <row r="168" spans="1:65" s="13" customFormat="1" ht="11.25">
      <c r="B168" s="204"/>
      <c r="C168" s="205"/>
      <c r="D168" s="199" t="s">
        <v>139</v>
      </c>
      <c r="E168" s="206" t="s">
        <v>1</v>
      </c>
      <c r="F168" s="207" t="s">
        <v>677</v>
      </c>
      <c r="G168" s="205"/>
      <c r="H168" s="206" t="s">
        <v>1</v>
      </c>
      <c r="I168" s="208"/>
      <c r="J168" s="205"/>
      <c r="K168" s="205"/>
      <c r="L168" s="209"/>
      <c r="M168" s="210"/>
      <c r="N168" s="211"/>
      <c r="O168" s="211"/>
      <c r="P168" s="211"/>
      <c r="Q168" s="211"/>
      <c r="R168" s="211"/>
      <c r="S168" s="211"/>
      <c r="T168" s="212"/>
      <c r="AT168" s="213" t="s">
        <v>139</v>
      </c>
      <c r="AU168" s="213" t="s">
        <v>90</v>
      </c>
      <c r="AV168" s="13" t="s">
        <v>88</v>
      </c>
      <c r="AW168" s="13" t="s">
        <v>36</v>
      </c>
      <c r="AX168" s="13" t="s">
        <v>80</v>
      </c>
      <c r="AY168" s="213" t="s">
        <v>128</v>
      </c>
    </row>
    <row r="169" spans="1:65" s="13" customFormat="1" ht="11.25">
      <c r="B169" s="204"/>
      <c r="C169" s="205"/>
      <c r="D169" s="199" t="s">
        <v>139</v>
      </c>
      <c r="E169" s="206" t="s">
        <v>1</v>
      </c>
      <c r="F169" s="207" t="s">
        <v>678</v>
      </c>
      <c r="G169" s="205"/>
      <c r="H169" s="206" t="s">
        <v>1</v>
      </c>
      <c r="I169" s="208"/>
      <c r="J169" s="205"/>
      <c r="K169" s="205"/>
      <c r="L169" s="209"/>
      <c r="M169" s="210"/>
      <c r="N169" s="211"/>
      <c r="O169" s="211"/>
      <c r="P169" s="211"/>
      <c r="Q169" s="211"/>
      <c r="R169" s="211"/>
      <c r="S169" s="211"/>
      <c r="T169" s="212"/>
      <c r="AT169" s="213" t="s">
        <v>139</v>
      </c>
      <c r="AU169" s="213" t="s">
        <v>90</v>
      </c>
      <c r="AV169" s="13" t="s">
        <v>88</v>
      </c>
      <c r="AW169" s="13" t="s">
        <v>36</v>
      </c>
      <c r="AX169" s="13" t="s">
        <v>80</v>
      </c>
      <c r="AY169" s="213" t="s">
        <v>128</v>
      </c>
    </row>
    <row r="170" spans="1:65" s="14" customFormat="1" ht="11.25">
      <c r="B170" s="214"/>
      <c r="C170" s="215"/>
      <c r="D170" s="199" t="s">
        <v>139</v>
      </c>
      <c r="E170" s="216" t="s">
        <v>1</v>
      </c>
      <c r="F170" s="217" t="s">
        <v>679</v>
      </c>
      <c r="G170" s="215"/>
      <c r="H170" s="218">
        <v>3840</v>
      </c>
      <c r="I170" s="219"/>
      <c r="J170" s="215"/>
      <c r="K170" s="215"/>
      <c r="L170" s="220"/>
      <c r="M170" s="250"/>
      <c r="N170" s="251"/>
      <c r="O170" s="251"/>
      <c r="P170" s="251"/>
      <c r="Q170" s="251"/>
      <c r="R170" s="251"/>
      <c r="S170" s="251"/>
      <c r="T170" s="252"/>
      <c r="AT170" s="224" t="s">
        <v>139</v>
      </c>
      <c r="AU170" s="224" t="s">
        <v>90</v>
      </c>
      <c r="AV170" s="14" t="s">
        <v>90</v>
      </c>
      <c r="AW170" s="14" t="s">
        <v>36</v>
      </c>
      <c r="AX170" s="14" t="s">
        <v>88</v>
      </c>
      <c r="AY170" s="224" t="s">
        <v>128</v>
      </c>
    </row>
    <row r="171" spans="1:65" s="2" customFormat="1" ht="6.95" customHeight="1">
      <c r="A171" s="34"/>
      <c r="B171" s="54"/>
      <c r="C171" s="55"/>
      <c r="D171" s="55"/>
      <c r="E171" s="55"/>
      <c r="F171" s="55"/>
      <c r="G171" s="55"/>
      <c r="H171" s="55"/>
      <c r="I171" s="55"/>
      <c r="J171" s="55"/>
      <c r="K171" s="55"/>
      <c r="L171" s="39"/>
      <c r="M171" s="34"/>
      <c r="O171" s="34"/>
      <c r="P171" s="34"/>
      <c r="Q171" s="34"/>
      <c r="R171" s="34"/>
      <c r="S171" s="34"/>
      <c r="T171" s="34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</row>
  </sheetData>
  <sheetProtection algorithmName="SHA-512" hashValue="V1/efIBHZxValoE7HvSqvGnO2AbQPZxNmbzP5IdBzsaQ9c9wTEekGtHKYmJVDmvS4gE24UmJhbUFTi2thUdG+g==" saltValue="rKvEgGIcKtr7oZ1Ss9OYqHj/Cr3SkZyes/WWjL4EhkFZfbK3Yikk4NCaxRqqZWz6HRwYz31js3BNVzU7vKikdg==" spinCount="100000" sheet="1" objects="1" scenarios="1" formatColumns="0" formatRows="0" autoFilter="0"/>
  <autoFilter ref="C121:K170" xr:uid="{00000000-0009-0000-0000-000002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833-01 - IO 01 Kanalizace</vt:lpstr>
      <vt:lpstr>833-10 - VON 01 - Vedlejš...</vt:lpstr>
      <vt:lpstr>'833-01 - IO 01 Kanalizace'!Názvy_tisku</vt:lpstr>
      <vt:lpstr>'833-10 - VON 01 - Vedlejš...'!Názvy_tisku</vt:lpstr>
      <vt:lpstr>'Rekapitulace stavby'!Názvy_tisku</vt:lpstr>
      <vt:lpstr>'833-01 - IO 01 Kanalizace'!Oblast_tisku</vt:lpstr>
      <vt:lpstr>'833-10 - VON 01 - Vedlejš...'!Oblast_tisku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DESKTOP-SS04TDM\VK PROJEKT</dc:creator>
  <cp:lastModifiedBy>VK PROJEKT</cp:lastModifiedBy>
  <dcterms:created xsi:type="dcterms:W3CDTF">2022-02-17T08:37:55Z</dcterms:created>
  <dcterms:modified xsi:type="dcterms:W3CDTF">2022-02-17T08:39:06Z</dcterms:modified>
</cp:coreProperties>
</file>